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filterPrivacy="1" defaultThemeVersion="124226"/>
  <bookViews>
    <workbookView xWindow="240" yWindow="105" windowWidth="14805" windowHeight="8010" firstSheet="4" activeTab="11"/>
  </bookViews>
  <sheets>
    <sheet name="NO 71X1" sheetId="8" r:id="rId1"/>
    <sheet name="71X1" sheetId="2" r:id="rId2"/>
    <sheet name="NO 42KT1" sheetId="9" r:id="rId3"/>
    <sheet name="42KT1" sheetId="3" r:id="rId4"/>
    <sheet name="NO 01TM1" sheetId="10" r:id="rId5"/>
    <sheet name="01TM1" sheetId="4" r:id="rId6"/>
    <sheet name="NO 01T1" sheetId="11" r:id="rId7"/>
    <sheet name="01T1" sheetId="6" r:id="rId8"/>
    <sheet name="NO 01T2" sheetId="12" r:id="rId9"/>
    <sheet name="01T2" sheetId="5" r:id="rId10"/>
    <sheet name="NO 01NT1" sheetId="13" r:id="rId11"/>
    <sheet name="01NT1" sheetId="7" r:id="rId12"/>
    <sheet name="Sheet1" sheetId="14" r:id="rId13"/>
  </sheets>
  <definedNames>
    <definedName name="_xlnm._FilterDatabase" localSheetId="11" hidden="1">'01NT1'!$A$1:$GV$27</definedName>
    <definedName name="_xlnm._FilterDatabase" localSheetId="7" hidden="1">'01T1'!$A$1:$GB$20</definedName>
    <definedName name="_xlnm._FilterDatabase" localSheetId="9" hidden="1">'01T2'!$A$1:$IW$22</definedName>
    <definedName name="_xlnm._FilterDatabase" localSheetId="5" hidden="1">'01TM1'!$A$1:$KA$32</definedName>
    <definedName name="_xlnm._FilterDatabase" localSheetId="3" hidden="1">'42KT1'!$A$1:$GB$25</definedName>
    <definedName name="_xlnm._FilterDatabase" localSheetId="1" hidden="1">'71X1'!$A$1:$GV$28</definedName>
    <definedName name="_xlnm.Print_Titles" localSheetId="4">'NO 01TM1'!$3:$3</definedName>
    <definedName name="_xlnm.Print_Titles" localSheetId="2">'NO 42KT1'!$3:$3</definedName>
    <definedName name="_xlnm.Print_Titles" localSheetId="0">'NO 71X1'!$3:$3</definedName>
  </definedNames>
  <calcPr calcId="125725"/>
</workbook>
</file>

<file path=xl/calcChain.xml><?xml version="1.0" encoding="utf-8"?>
<calcChain xmlns="http://schemas.openxmlformats.org/spreadsheetml/2006/main">
  <c r="IV2" i="7"/>
  <c r="IU2"/>
  <c r="IT2"/>
  <c r="IS2"/>
  <c r="IR2"/>
  <c r="IQ2"/>
  <c r="IP2"/>
  <c r="IO2"/>
  <c r="IN2"/>
  <c r="IL2" i="5"/>
  <c r="IK2"/>
  <c r="IJ2"/>
  <c r="II2"/>
  <c r="IH2"/>
  <c r="IG2"/>
  <c r="IF2"/>
  <c r="IE2"/>
  <c r="ID2"/>
  <c r="JF2" i="6"/>
  <c r="JE2"/>
  <c r="JD2"/>
  <c r="JC2"/>
  <c r="JB2"/>
  <c r="JA2"/>
  <c r="IZ2"/>
  <c r="IY2"/>
  <c r="IX2"/>
  <c r="JP2" i="4"/>
  <c r="JO2"/>
  <c r="JN2"/>
  <c r="JM2"/>
  <c r="JL2"/>
  <c r="JK2"/>
  <c r="JJ2"/>
  <c r="JI2"/>
  <c r="JH2"/>
  <c r="JF2" i="3"/>
  <c r="JE2"/>
  <c r="JD2"/>
  <c r="JC2"/>
  <c r="JB2"/>
  <c r="JA2"/>
  <c r="IZ2"/>
  <c r="IY2"/>
  <c r="IX2"/>
  <c r="IV2" i="2"/>
  <c r="IU2"/>
  <c r="IT2"/>
  <c r="IS2"/>
  <c r="IR2"/>
  <c r="IQ2"/>
  <c r="IP2"/>
  <c r="IO2"/>
  <c r="IN2"/>
  <c r="IH3"/>
  <c r="IH28"/>
  <c r="IG3"/>
  <c r="IG28"/>
  <c r="IF3"/>
  <c r="IF28"/>
  <c r="IF2"/>
  <c r="IE3"/>
  <c r="IE4"/>
  <c r="IF4" s="1"/>
  <c r="IG4" s="1"/>
  <c r="IH4" s="1"/>
  <c r="IE5"/>
  <c r="IF5" s="1"/>
  <c r="IG5" s="1"/>
  <c r="IH5" s="1"/>
  <c r="IE6"/>
  <c r="IF6" s="1"/>
  <c r="IG6" s="1"/>
  <c r="IH6" s="1"/>
  <c r="IE7"/>
  <c r="IF7" s="1"/>
  <c r="IG7" s="1"/>
  <c r="IH7" s="1"/>
  <c r="IE8"/>
  <c r="IF8" s="1"/>
  <c r="IG8" s="1"/>
  <c r="IH8" s="1"/>
  <c r="IE9"/>
  <c r="IF9" s="1"/>
  <c r="IG9" s="1"/>
  <c r="IH9" s="1"/>
  <c r="IE10"/>
  <c r="IF10" s="1"/>
  <c r="IG10" s="1"/>
  <c r="IH10" s="1"/>
  <c r="IE11"/>
  <c r="IF11" s="1"/>
  <c r="IG11" s="1"/>
  <c r="IH11" s="1"/>
  <c r="IE12"/>
  <c r="IF12" s="1"/>
  <c r="IG12" s="1"/>
  <c r="IH12" s="1"/>
  <c r="IE13"/>
  <c r="IF13" s="1"/>
  <c r="IG13" s="1"/>
  <c r="IH13" s="1"/>
  <c r="IE14"/>
  <c r="IF14" s="1"/>
  <c r="IG14" s="1"/>
  <c r="IH14" s="1"/>
  <c r="IE15"/>
  <c r="IF15" s="1"/>
  <c r="IG15" s="1"/>
  <c r="IH15" s="1"/>
  <c r="IE16"/>
  <c r="IF16" s="1"/>
  <c r="IG16" s="1"/>
  <c r="IH16" s="1"/>
  <c r="IE17"/>
  <c r="IF17" s="1"/>
  <c r="IG17" s="1"/>
  <c r="IH17" s="1"/>
  <c r="IE18"/>
  <c r="IF18" s="1"/>
  <c r="IG18" s="1"/>
  <c r="IH18" s="1"/>
  <c r="IE19"/>
  <c r="IF19" s="1"/>
  <c r="IG19" s="1"/>
  <c r="IH19" s="1"/>
  <c r="IE20"/>
  <c r="IF20" s="1"/>
  <c r="IG20" s="1"/>
  <c r="IH20" s="1"/>
  <c r="IE21"/>
  <c r="IF21" s="1"/>
  <c r="IG21" s="1"/>
  <c r="IH21" s="1"/>
  <c r="IE22"/>
  <c r="IF22" s="1"/>
  <c r="IG22" s="1"/>
  <c r="IH22" s="1"/>
  <c r="IE23"/>
  <c r="IF23" s="1"/>
  <c r="IG23" s="1"/>
  <c r="IH23" s="1"/>
  <c r="IE24"/>
  <c r="IF24" s="1"/>
  <c r="IG24" s="1"/>
  <c r="IH24" s="1"/>
  <c r="IE25"/>
  <c r="IF25" s="1"/>
  <c r="IG25" s="1"/>
  <c r="IH25" s="1"/>
  <c r="IE26"/>
  <c r="IF26" s="1"/>
  <c r="IG26" s="1"/>
  <c r="IH26" s="1"/>
  <c r="IE27"/>
  <c r="IF27" s="1"/>
  <c r="IG27" s="1"/>
  <c r="IH27" s="1"/>
  <c r="IE28"/>
  <c r="IE2"/>
  <c r="ID3"/>
  <c r="ID4"/>
  <c r="ID5"/>
  <c r="ID6"/>
  <c r="ID7"/>
  <c r="ID8"/>
  <c r="ID9"/>
  <c r="ID10"/>
  <c r="ID11"/>
  <c r="ID12"/>
  <c r="ID13"/>
  <c r="ID14"/>
  <c r="ID15"/>
  <c r="ID16"/>
  <c r="ID17"/>
  <c r="ID18"/>
  <c r="ID19"/>
  <c r="ID20"/>
  <c r="ID21"/>
  <c r="ID22"/>
  <c r="ID23"/>
  <c r="ID24"/>
  <c r="ID25"/>
  <c r="ID26"/>
  <c r="ID27"/>
  <c r="ID28"/>
  <c r="ID2"/>
  <c r="IM3" i="7" l="1"/>
  <c r="IM4"/>
  <c r="IM5"/>
  <c r="IM6"/>
  <c r="IM7"/>
  <c r="IM8"/>
  <c r="IM9"/>
  <c r="IM10"/>
  <c r="IM11"/>
  <c r="IM12"/>
  <c r="IM13"/>
  <c r="IM14"/>
  <c r="IM15"/>
  <c r="IM16"/>
  <c r="IM17"/>
  <c r="IM18"/>
  <c r="IM19"/>
  <c r="IM20"/>
  <c r="IM21"/>
  <c r="IM22"/>
  <c r="IM23"/>
  <c r="IM24"/>
  <c r="IM25"/>
  <c r="IM26"/>
  <c r="IM2"/>
  <c r="IL3"/>
  <c r="IL4"/>
  <c r="IL5"/>
  <c r="IL6"/>
  <c r="IL7"/>
  <c r="IL8"/>
  <c r="IL9"/>
  <c r="IL10"/>
  <c r="IL11"/>
  <c r="IL12"/>
  <c r="IL13"/>
  <c r="IL14"/>
  <c r="IL15"/>
  <c r="IL16"/>
  <c r="IL17"/>
  <c r="IL18"/>
  <c r="IL19"/>
  <c r="IL20"/>
  <c r="IL21"/>
  <c r="IL22"/>
  <c r="IL23"/>
  <c r="IL24"/>
  <c r="IL25"/>
  <c r="IL26"/>
  <c r="IL2"/>
  <c r="IK3"/>
  <c r="IK4"/>
  <c r="IK5"/>
  <c r="IK6"/>
  <c r="IK7"/>
  <c r="IK8"/>
  <c r="IK9"/>
  <c r="IK10"/>
  <c r="IK11"/>
  <c r="IK12"/>
  <c r="IK13"/>
  <c r="IK14"/>
  <c r="IK15"/>
  <c r="IK16"/>
  <c r="IK17"/>
  <c r="IK18"/>
  <c r="IK19"/>
  <c r="IK20"/>
  <c r="IK21"/>
  <c r="IK22"/>
  <c r="IK23"/>
  <c r="IK24"/>
  <c r="IK25"/>
  <c r="IK26"/>
  <c r="IK2"/>
  <c r="IC3" i="5"/>
  <c r="IC4"/>
  <c r="IC5"/>
  <c r="IC6"/>
  <c r="IC7"/>
  <c r="IC8"/>
  <c r="IC9"/>
  <c r="IC10"/>
  <c r="IC11"/>
  <c r="IC12"/>
  <c r="IC13"/>
  <c r="IC14"/>
  <c r="IC15"/>
  <c r="IC16"/>
  <c r="IC17"/>
  <c r="IC18"/>
  <c r="IC19"/>
  <c r="IC20"/>
  <c r="IC21"/>
  <c r="IC22"/>
  <c r="IC2"/>
  <c r="IB3"/>
  <c r="IB4"/>
  <c r="IB5"/>
  <c r="IB6"/>
  <c r="IB7"/>
  <c r="IB8"/>
  <c r="IB9"/>
  <c r="IB10"/>
  <c r="IB11"/>
  <c r="IB12"/>
  <c r="IB13"/>
  <c r="IB14"/>
  <c r="IB15"/>
  <c r="IB16"/>
  <c r="IB17"/>
  <c r="IB18"/>
  <c r="IB19"/>
  <c r="IB20"/>
  <c r="IB21"/>
  <c r="IB22"/>
  <c r="IB2"/>
  <c r="IA3"/>
  <c r="IA4"/>
  <c r="IA5"/>
  <c r="IA6"/>
  <c r="IA7"/>
  <c r="IA8"/>
  <c r="IA9"/>
  <c r="IA10"/>
  <c r="IA11"/>
  <c r="IA12"/>
  <c r="IA13"/>
  <c r="IA14"/>
  <c r="IA15"/>
  <c r="IA16"/>
  <c r="IA17"/>
  <c r="IA18"/>
  <c r="IA19"/>
  <c r="IA20"/>
  <c r="IA21"/>
  <c r="IA22"/>
  <c r="IA2"/>
  <c r="IW3" i="6"/>
  <c r="IW4"/>
  <c r="IW5"/>
  <c r="IW6"/>
  <c r="IW7"/>
  <c r="IW8"/>
  <c r="IW9"/>
  <c r="IW10"/>
  <c r="IW11"/>
  <c r="IW12"/>
  <c r="IW13"/>
  <c r="IW14"/>
  <c r="IW15"/>
  <c r="IW16"/>
  <c r="IW17"/>
  <c r="IW18"/>
  <c r="IW19"/>
  <c r="IW20"/>
  <c r="IW2"/>
  <c r="IV3"/>
  <c r="IV4"/>
  <c r="IV5"/>
  <c r="IV6"/>
  <c r="IV7"/>
  <c r="IV8"/>
  <c r="IV9"/>
  <c r="IV10"/>
  <c r="IV11"/>
  <c r="IV12"/>
  <c r="IV13"/>
  <c r="IV14"/>
  <c r="IV15"/>
  <c r="IV16"/>
  <c r="IV17"/>
  <c r="IV18"/>
  <c r="IV19"/>
  <c r="IV20"/>
  <c r="IV2"/>
  <c r="IU3"/>
  <c r="IU4"/>
  <c r="IU5"/>
  <c r="IU6"/>
  <c r="IU7"/>
  <c r="IU8"/>
  <c r="IU9"/>
  <c r="IU10"/>
  <c r="IU11"/>
  <c r="IU12"/>
  <c r="IU13"/>
  <c r="IU14"/>
  <c r="IU15"/>
  <c r="IU16"/>
  <c r="IU17"/>
  <c r="IU18"/>
  <c r="IU19"/>
  <c r="IU20"/>
  <c r="IU2"/>
  <c r="JG3" i="4"/>
  <c r="JG4"/>
  <c r="JG5"/>
  <c r="JG6"/>
  <c r="JG7"/>
  <c r="JG8"/>
  <c r="JG9"/>
  <c r="JG10"/>
  <c r="JG11"/>
  <c r="JG12"/>
  <c r="JG13"/>
  <c r="JG14"/>
  <c r="JG15"/>
  <c r="JG16"/>
  <c r="JG17"/>
  <c r="JG18"/>
  <c r="JG19"/>
  <c r="JG20"/>
  <c r="JG21"/>
  <c r="JG22"/>
  <c r="JG23"/>
  <c r="JG24"/>
  <c r="JG25"/>
  <c r="JG26"/>
  <c r="JG27"/>
  <c r="JG28"/>
  <c r="JG29"/>
  <c r="JG30"/>
  <c r="JG31"/>
  <c r="JG32"/>
  <c r="JG2"/>
  <c r="JF3"/>
  <c r="JF4"/>
  <c r="JF5"/>
  <c r="JF6"/>
  <c r="JF7"/>
  <c r="JF8"/>
  <c r="JF9"/>
  <c r="JF10"/>
  <c r="JF11"/>
  <c r="JF12"/>
  <c r="JF13"/>
  <c r="JF14"/>
  <c r="JF15"/>
  <c r="JF16"/>
  <c r="JF17"/>
  <c r="JF18"/>
  <c r="JF19"/>
  <c r="JF20"/>
  <c r="JF21"/>
  <c r="JF22"/>
  <c r="JF23"/>
  <c r="JF24"/>
  <c r="JF25"/>
  <c r="JF26"/>
  <c r="JF27"/>
  <c r="JF28"/>
  <c r="JF29"/>
  <c r="JF30"/>
  <c r="JF31"/>
  <c r="JF32"/>
  <c r="JF2"/>
  <c r="JE3"/>
  <c r="JE4"/>
  <c r="JE5"/>
  <c r="JE6"/>
  <c r="JE7"/>
  <c r="JE8"/>
  <c r="JE9"/>
  <c r="JE10"/>
  <c r="JE11"/>
  <c r="JE12"/>
  <c r="JE13"/>
  <c r="JE14"/>
  <c r="JE15"/>
  <c r="JE16"/>
  <c r="JE17"/>
  <c r="JE18"/>
  <c r="JE19"/>
  <c r="JE20"/>
  <c r="JE21"/>
  <c r="JE22"/>
  <c r="JE23"/>
  <c r="JE24"/>
  <c r="JE25"/>
  <c r="JE26"/>
  <c r="JE27"/>
  <c r="JE28"/>
  <c r="JE29"/>
  <c r="JE30"/>
  <c r="JE31"/>
  <c r="JE32"/>
  <c r="JE2"/>
  <c r="IW3" i="3"/>
  <c r="IW4"/>
  <c r="IW5"/>
  <c r="IW6"/>
  <c r="IW7"/>
  <c r="IW8"/>
  <c r="IW9"/>
  <c r="IW10"/>
  <c r="IW11"/>
  <c r="IW12"/>
  <c r="IW13"/>
  <c r="IW14"/>
  <c r="IW15"/>
  <c r="IW16"/>
  <c r="IW17"/>
  <c r="IW18"/>
  <c r="IW19"/>
  <c r="IW20"/>
  <c r="IW21"/>
  <c r="IW22"/>
  <c r="IW23"/>
  <c r="IW24"/>
  <c r="IW25"/>
  <c r="IW2"/>
  <c r="IV3"/>
  <c r="IV4"/>
  <c r="IV5"/>
  <c r="IV6"/>
  <c r="IV7"/>
  <c r="IV8"/>
  <c r="IV9"/>
  <c r="IV10"/>
  <c r="IV11"/>
  <c r="IV12"/>
  <c r="IV13"/>
  <c r="IV14"/>
  <c r="IV15"/>
  <c r="IV16"/>
  <c r="IV17"/>
  <c r="IV18"/>
  <c r="IV19"/>
  <c r="IV20"/>
  <c r="IV21"/>
  <c r="IV22"/>
  <c r="IV23"/>
  <c r="IV24"/>
  <c r="IV25"/>
  <c r="IV2"/>
  <c r="IU3"/>
  <c r="IU4"/>
  <c r="IU5"/>
  <c r="IU6"/>
  <c r="IU7"/>
  <c r="IU8"/>
  <c r="IU9"/>
  <c r="IU10"/>
  <c r="IU11"/>
  <c r="IU12"/>
  <c r="IU13"/>
  <c r="IU14"/>
  <c r="IU15"/>
  <c r="IU16"/>
  <c r="IU17"/>
  <c r="IU18"/>
  <c r="IU19"/>
  <c r="IU20"/>
  <c r="IU21"/>
  <c r="IU22"/>
  <c r="IU23"/>
  <c r="IU24"/>
  <c r="IU25"/>
  <c r="IU2"/>
  <c r="IL3" i="2"/>
  <c r="IM3" s="1"/>
  <c r="IL4"/>
  <c r="IM4" s="1"/>
  <c r="IL5"/>
  <c r="IM5" s="1"/>
  <c r="IL6"/>
  <c r="IM6" s="1"/>
  <c r="IL7"/>
  <c r="IM7" s="1"/>
  <c r="IL8"/>
  <c r="IM8" s="1"/>
  <c r="IL9"/>
  <c r="IM9" s="1"/>
  <c r="IL10"/>
  <c r="IM10" s="1"/>
  <c r="IL11"/>
  <c r="IM11" s="1"/>
  <c r="IL12"/>
  <c r="IM12" s="1"/>
  <c r="IL13"/>
  <c r="IM13" s="1"/>
  <c r="IL14"/>
  <c r="IM14" s="1"/>
  <c r="IL15"/>
  <c r="IM15" s="1"/>
  <c r="IL16"/>
  <c r="IM16" s="1"/>
  <c r="IL17"/>
  <c r="IM17" s="1"/>
  <c r="IL18"/>
  <c r="IM18" s="1"/>
  <c r="IL19"/>
  <c r="IM19" s="1"/>
  <c r="IL20"/>
  <c r="IM20" s="1"/>
  <c r="IL21"/>
  <c r="IM21" s="1"/>
  <c r="IL22"/>
  <c r="IM22" s="1"/>
  <c r="IL23"/>
  <c r="IM23" s="1"/>
  <c r="IL24"/>
  <c r="IM24" s="1"/>
  <c r="IL25"/>
  <c r="IM25" s="1"/>
  <c r="IL26"/>
  <c r="IM26" s="1"/>
  <c r="IL27"/>
  <c r="IM27" s="1"/>
  <c r="IK3"/>
  <c r="IK4"/>
  <c r="IK5"/>
  <c r="IK6"/>
  <c r="IK7"/>
  <c r="IK8"/>
  <c r="IK9"/>
  <c r="IK10"/>
  <c r="IK11"/>
  <c r="IK12"/>
  <c r="IK13"/>
  <c r="IK14"/>
  <c r="IK15"/>
  <c r="IK16"/>
  <c r="IK17"/>
  <c r="IK18"/>
  <c r="IK19"/>
  <c r="IK20"/>
  <c r="IK21"/>
  <c r="IK22"/>
  <c r="IK23"/>
  <c r="IK24"/>
  <c r="IK25"/>
  <c r="IK26"/>
  <c r="IK27"/>
  <c r="IK28"/>
  <c r="IL28" s="1"/>
  <c r="IM28" s="1"/>
  <c r="IK2"/>
  <c r="HU3" i="4"/>
  <c r="HV3" s="1"/>
  <c r="HW3" s="1"/>
  <c r="HX3" s="1"/>
  <c r="HU4"/>
  <c r="HV4" s="1"/>
  <c r="HW4" s="1"/>
  <c r="HX4" s="1"/>
  <c r="HU5"/>
  <c r="HV5" s="1"/>
  <c r="HW5" s="1"/>
  <c r="HX5" s="1"/>
  <c r="HU6"/>
  <c r="HV6" s="1"/>
  <c r="HW6" s="1"/>
  <c r="HX6" s="1"/>
  <c r="HU7"/>
  <c r="HV7" s="1"/>
  <c r="HW7" s="1"/>
  <c r="HX7" s="1"/>
  <c r="HU8"/>
  <c r="HV8" s="1"/>
  <c r="HW8" s="1"/>
  <c r="HX8" s="1"/>
  <c r="HU9"/>
  <c r="HV9" s="1"/>
  <c r="HW9" s="1"/>
  <c r="HX9" s="1"/>
  <c r="HU10"/>
  <c r="HV10" s="1"/>
  <c r="HW10" s="1"/>
  <c r="HX10" s="1"/>
  <c r="HU11"/>
  <c r="HV11" s="1"/>
  <c r="HW11" s="1"/>
  <c r="HX11" s="1"/>
  <c r="HU12"/>
  <c r="HV12" s="1"/>
  <c r="HW12" s="1"/>
  <c r="HX12" s="1"/>
  <c r="HU13"/>
  <c r="HV13" s="1"/>
  <c r="HW13" s="1"/>
  <c r="HX13" s="1"/>
  <c r="HU14"/>
  <c r="HV14" s="1"/>
  <c r="HW14" s="1"/>
  <c r="HX14" s="1"/>
  <c r="HU15"/>
  <c r="HV15" s="1"/>
  <c r="HW15" s="1"/>
  <c r="HX15" s="1"/>
  <c r="HU16"/>
  <c r="HV16" s="1"/>
  <c r="HW16" s="1"/>
  <c r="HX16" s="1"/>
  <c r="HU17"/>
  <c r="HV17" s="1"/>
  <c r="HW17" s="1"/>
  <c r="HX17" s="1"/>
  <c r="HU18"/>
  <c r="HV18" s="1"/>
  <c r="HW18" s="1"/>
  <c r="HX18" s="1"/>
  <c r="HU19"/>
  <c r="HV19" s="1"/>
  <c r="HW19" s="1"/>
  <c r="HX19" s="1"/>
  <c r="HU20"/>
  <c r="HV20" s="1"/>
  <c r="HW20" s="1"/>
  <c r="HX20" s="1"/>
  <c r="HU21"/>
  <c r="HV21" s="1"/>
  <c r="HW21" s="1"/>
  <c r="HX21" s="1"/>
  <c r="HU22"/>
  <c r="HV22" s="1"/>
  <c r="HW22" s="1"/>
  <c r="HX22" s="1"/>
  <c r="HU23"/>
  <c r="HV23" s="1"/>
  <c r="HW23" s="1"/>
  <c r="HX23" s="1"/>
  <c r="HU24"/>
  <c r="HV24" s="1"/>
  <c r="HW24" s="1"/>
  <c r="HX24" s="1"/>
  <c r="HU25"/>
  <c r="HV25" s="1"/>
  <c r="HW25" s="1"/>
  <c r="HX25" s="1"/>
  <c r="HU26"/>
  <c r="HV26" s="1"/>
  <c r="HW26" s="1"/>
  <c r="HX26" s="1"/>
  <c r="HU27"/>
  <c r="HV27" s="1"/>
  <c r="HW27" s="1"/>
  <c r="HX27" s="1"/>
  <c r="HU28"/>
  <c r="HV28" s="1"/>
  <c r="HW28" s="1"/>
  <c r="HX28" s="1"/>
  <c r="HU29"/>
  <c r="HV29" s="1"/>
  <c r="HW29" s="1"/>
  <c r="HX29" s="1"/>
  <c r="HU30"/>
  <c r="HV30" s="1"/>
  <c r="HW30" s="1"/>
  <c r="HX30" s="1"/>
  <c r="HU31"/>
  <c r="HV31" s="1"/>
  <c r="HW31" s="1"/>
  <c r="HX31" s="1"/>
  <c r="HU32"/>
  <c r="HV32" s="1"/>
  <c r="HW32" s="1"/>
  <c r="HX32" s="1"/>
  <c r="HU2"/>
  <c r="HT3"/>
  <c r="HT4"/>
  <c r="HT5"/>
  <c r="HT6"/>
  <c r="HT7"/>
  <c r="HT8"/>
  <c r="HT9"/>
  <c r="HT10"/>
  <c r="HT11"/>
  <c r="HT12"/>
  <c r="HT13"/>
  <c r="HT14"/>
  <c r="HT15"/>
  <c r="HT16"/>
  <c r="HT17"/>
  <c r="HT18"/>
  <c r="HT19"/>
  <c r="HT20"/>
  <c r="HT21"/>
  <c r="HT22"/>
  <c r="HT23"/>
  <c r="HT24"/>
  <c r="HT25"/>
  <c r="HT26"/>
  <c r="HT27"/>
  <c r="HT28"/>
  <c r="HT29"/>
  <c r="HT30"/>
  <c r="HT31"/>
  <c r="HT32"/>
  <c r="HT2"/>
  <c r="HN3" i="2"/>
  <c r="HN4"/>
  <c r="HN5"/>
  <c r="HN6"/>
  <c r="HN7"/>
  <c r="HN8"/>
  <c r="HN9"/>
  <c r="HN10"/>
  <c r="HN11"/>
  <c r="HN12"/>
  <c r="HN13"/>
  <c r="HN14"/>
  <c r="HN15"/>
  <c r="HN16"/>
  <c r="HN17"/>
  <c r="HN18"/>
  <c r="HN19"/>
  <c r="HN20"/>
  <c r="HN21"/>
  <c r="HN22"/>
  <c r="HN23"/>
  <c r="HN24"/>
  <c r="HN25"/>
  <c r="HN26"/>
  <c r="HN27"/>
  <c r="HN28"/>
  <c r="HM3"/>
  <c r="HM4"/>
  <c r="HM5"/>
  <c r="HM6"/>
  <c r="HM7"/>
  <c r="HM8"/>
  <c r="HM9"/>
  <c r="HM10"/>
  <c r="HM11"/>
  <c r="HM12"/>
  <c r="HM13"/>
  <c r="HM14"/>
  <c r="HM15"/>
  <c r="HM16"/>
  <c r="HM17"/>
  <c r="HM18"/>
  <c r="HM19"/>
  <c r="HM20"/>
  <c r="HM21"/>
  <c r="HM22"/>
  <c r="HM23"/>
  <c r="HM24"/>
  <c r="HM25"/>
  <c r="HM26"/>
  <c r="HM27"/>
  <c r="HM28"/>
  <c r="HL3"/>
  <c r="HL4"/>
  <c r="HL5"/>
  <c r="HL6"/>
  <c r="HL7"/>
  <c r="HL8"/>
  <c r="HL9"/>
  <c r="HL10"/>
  <c r="HL11"/>
  <c r="HL12"/>
  <c r="HL13"/>
  <c r="HL14"/>
  <c r="HL15"/>
  <c r="HL16"/>
  <c r="HL17"/>
  <c r="HL18"/>
  <c r="HL19"/>
  <c r="HL20"/>
  <c r="HL21"/>
  <c r="HL22"/>
  <c r="HL23"/>
  <c r="HL24"/>
  <c r="HL25"/>
  <c r="HL26"/>
  <c r="HL27"/>
  <c r="HL28"/>
  <c r="HK3"/>
  <c r="HK4"/>
  <c r="HK5"/>
  <c r="HK6"/>
  <c r="HK7"/>
  <c r="HK8"/>
  <c r="HK9"/>
  <c r="HK10"/>
  <c r="HK11"/>
  <c r="HK12"/>
  <c r="HK13"/>
  <c r="HK14"/>
  <c r="HK15"/>
  <c r="HK16"/>
  <c r="HK17"/>
  <c r="HK18"/>
  <c r="HK19"/>
  <c r="HK20"/>
  <c r="HK21"/>
  <c r="HK22"/>
  <c r="HK23"/>
  <c r="HK24"/>
  <c r="HK25"/>
  <c r="HK26"/>
  <c r="HK27"/>
  <c r="HK28"/>
  <c r="HJ3"/>
  <c r="HJ4"/>
  <c r="HJ5"/>
  <c r="HJ6"/>
  <c r="HJ7"/>
  <c r="HJ8"/>
  <c r="HJ9"/>
  <c r="HJ10"/>
  <c r="HJ11"/>
  <c r="HJ12"/>
  <c r="HJ13"/>
  <c r="HJ14"/>
  <c r="HJ15"/>
  <c r="HJ16"/>
  <c r="HJ17"/>
  <c r="HJ18"/>
  <c r="HJ19"/>
  <c r="HJ20"/>
  <c r="HJ21"/>
  <c r="HJ22"/>
  <c r="HJ23"/>
  <c r="HJ24"/>
  <c r="HJ25"/>
  <c r="HJ26"/>
  <c r="HJ27"/>
  <c r="HJ28"/>
  <c r="HJ2"/>
  <c r="IO3" i="4"/>
  <c r="IP3" s="1"/>
  <c r="IQ3" s="1"/>
  <c r="IR3" s="1"/>
  <c r="IO4"/>
  <c r="IP4" s="1"/>
  <c r="IQ4" s="1"/>
  <c r="IR4" s="1"/>
  <c r="IO5"/>
  <c r="IP5" s="1"/>
  <c r="IQ5" s="1"/>
  <c r="IR5" s="1"/>
  <c r="IO6"/>
  <c r="IP6" s="1"/>
  <c r="IQ6" s="1"/>
  <c r="IR6" s="1"/>
  <c r="IO7"/>
  <c r="IP7" s="1"/>
  <c r="IQ7" s="1"/>
  <c r="IR7" s="1"/>
  <c r="IO8"/>
  <c r="IP8" s="1"/>
  <c r="IQ8" s="1"/>
  <c r="IR8" s="1"/>
  <c r="IO9"/>
  <c r="IP9" s="1"/>
  <c r="IQ9" s="1"/>
  <c r="IR9" s="1"/>
  <c r="IO10"/>
  <c r="IP10" s="1"/>
  <c r="IQ10" s="1"/>
  <c r="IR10" s="1"/>
  <c r="IO11"/>
  <c r="IP11" s="1"/>
  <c r="IQ11" s="1"/>
  <c r="IR11" s="1"/>
  <c r="IO12"/>
  <c r="IP12" s="1"/>
  <c r="IQ12" s="1"/>
  <c r="IR12" s="1"/>
  <c r="IO13"/>
  <c r="IP13" s="1"/>
  <c r="IQ13" s="1"/>
  <c r="IR13" s="1"/>
  <c r="IO14"/>
  <c r="IP14" s="1"/>
  <c r="IQ14" s="1"/>
  <c r="IR14" s="1"/>
  <c r="IO15"/>
  <c r="IP15" s="1"/>
  <c r="IQ15" s="1"/>
  <c r="IR15" s="1"/>
  <c r="IO16"/>
  <c r="IP16" s="1"/>
  <c r="IQ16" s="1"/>
  <c r="IR16" s="1"/>
  <c r="IO17"/>
  <c r="IP17" s="1"/>
  <c r="IQ17" s="1"/>
  <c r="IR17" s="1"/>
  <c r="IO18"/>
  <c r="IP18" s="1"/>
  <c r="IQ18" s="1"/>
  <c r="IR18" s="1"/>
  <c r="IO19"/>
  <c r="IP19" s="1"/>
  <c r="IQ19" s="1"/>
  <c r="IR19" s="1"/>
  <c r="IO20"/>
  <c r="IP20" s="1"/>
  <c r="IQ20" s="1"/>
  <c r="IR20" s="1"/>
  <c r="IO21"/>
  <c r="IP21" s="1"/>
  <c r="IQ21" s="1"/>
  <c r="IR21" s="1"/>
  <c r="IO22"/>
  <c r="IP22" s="1"/>
  <c r="IQ22" s="1"/>
  <c r="IR22" s="1"/>
  <c r="IO23"/>
  <c r="IP23" s="1"/>
  <c r="IQ23" s="1"/>
  <c r="IR23" s="1"/>
  <c r="IO24"/>
  <c r="IP24" s="1"/>
  <c r="IQ24" s="1"/>
  <c r="IR24" s="1"/>
  <c r="IO25"/>
  <c r="IP25" s="1"/>
  <c r="IQ25" s="1"/>
  <c r="IR25" s="1"/>
  <c r="IO26"/>
  <c r="IP26" s="1"/>
  <c r="IQ26" s="1"/>
  <c r="IR26" s="1"/>
  <c r="IO27"/>
  <c r="IP27" s="1"/>
  <c r="IQ27" s="1"/>
  <c r="IR27" s="1"/>
  <c r="IO28"/>
  <c r="IP28" s="1"/>
  <c r="IQ28" s="1"/>
  <c r="IR28" s="1"/>
  <c r="IO29"/>
  <c r="IP29" s="1"/>
  <c r="IQ29" s="1"/>
  <c r="IR29" s="1"/>
  <c r="IO30"/>
  <c r="IP30" s="1"/>
  <c r="IQ30" s="1"/>
  <c r="IR30" s="1"/>
  <c r="IO31"/>
  <c r="IP31" s="1"/>
  <c r="IQ31" s="1"/>
  <c r="IR31" s="1"/>
  <c r="IO32"/>
  <c r="IP32" s="1"/>
  <c r="IQ32" s="1"/>
  <c r="IR32" s="1"/>
  <c r="IO2"/>
  <c r="IN3"/>
  <c r="IN4"/>
  <c r="IN5"/>
  <c r="IN6"/>
  <c r="IN7"/>
  <c r="IN8"/>
  <c r="IN9"/>
  <c r="IN10"/>
  <c r="IN11"/>
  <c r="IN12"/>
  <c r="IN13"/>
  <c r="IN14"/>
  <c r="IN15"/>
  <c r="IN16"/>
  <c r="IN17"/>
  <c r="IN18"/>
  <c r="IN19"/>
  <c r="IN20"/>
  <c r="IN21"/>
  <c r="IN22"/>
  <c r="IN23"/>
  <c r="IN24"/>
  <c r="IN25"/>
  <c r="IN26"/>
  <c r="IN27"/>
  <c r="IN28"/>
  <c r="IN29"/>
  <c r="IN30"/>
  <c r="IN31"/>
  <c r="IN32"/>
  <c r="IN2"/>
  <c r="IY3"/>
  <c r="IZ3" s="1"/>
  <c r="JA3" s="1"/>
  <c r="JB3" s="1"/>
  <c r="IY4"/>
  <c r="IZ4" s="1"/>
  <c r="JA4" s="1"/>
  <c r="JB4" s="1"/>
  <c r="IY5"/>
  <c r="IZ5" s="1"/>
  <c r="JA5" s="1"/>
  <c r="JB5" s="1"/>
  <c r="IY6"/>
  <c r="IZ6" s="1"/>
  <c r="JA6" s="1"/>
  <c r="JB6" s="1"/>
  <c r="IY7"/>
  <c r="IZ7" s="1"/>
  <c r="JA7" s="1"/>
  <c r="JB7" s="1"/>
  <c r="IY8"/>
  <c r="IZ8" s="1"/>
  <c r="JA8" s="1"/>
  <c r="JB8" s="1"/>
  <c r="IY9"/>
  <c r="IZ9" s="1"/>
  <c r="JA9" s="1"/>
  <c r="JB9" s="1"/>
  <c r="IY10"/>
  <c r="IZ10" s="1"/>
  <c r="JA10" s="1"/>
  <c r="JB10" s="1"/>
  <c r="IY11"/>
  <c r="IZ11" s="1"/>
  <c r="JA11" s="1"/>
  <c r="JB11" s="1"/>
  <c r="IY12"/>
  <c r="IZ12" s="1"/>
  <c r="JA12" s="1"/>
  <c r="JB12" s="1"/>
  <c r="IY13"/>
  <c r="IZ13" s="1"/>
  <c r="JA13" s="1"/>
  <c r="JB13" s="1"/>
  <c r="IY14"/>
  <c r="IZ14" s="1"/>
  <c r="JA14" s="1"/>
  <c r="JB14" s="1"/>
  <c r="IY15"/>
  <c r="IZ15" s="1"/>
  <c r="JA15" s="1"/>
  <c r="JB15" s="1"/>
  <c r="IY16"/>
  <c r="IZ16" s="1"/>
  <c r="JA16" s="1"/>
  <c r="JB16" s="1"/>
  <c r="IY17"/>
  <c r="IZ17" s="1"/>
  <c r="JA17" s="1"/>
  <c r="JB17" s="1"/>
  <c r="IY18"/>
  <c r="IZ18" s="1"/>
  <c r="JA18" s="1"/>
  <c r="JB18" s="1"/>
  <c r="IY19"/>
  <c r="IZ19" s="1"/>
  <c r="JA19" s="1"/>
  <c r="JB19" s="1"/>
  <c r="IY20"/>
  <c r="IZ20" s="1"/>
  <c r="JA20" s="1"/>
  <c r="JB20" s="1"/>
  <c r="IY21"/>
  <c r="IZ21" s="1"/>
  <c r="JA21" s="1"/>
  <c r="JB21" s="1"/>
  <c r="IY22"/>
  <c r="IZ22" s="1"/>
  <c r="JA22" s="1"/>
  <c r="JB22" s="1"/>
  <c r="IY23"/>
  <c r="IZ23" s="1"/>
  <c r="JA23" s="1"/>
  <c r="JB23" s="1"/>
  <c r="IY24"/>
  <c r="IZ24" s="1"/>
  <c r="JA24" s="1"/>
  <c r="JB24" s="1"/>
  <c r="IY25"/>
  <c r="IZ25" s="1"/>
  <c r="JA25" s="1"/>
  <c r="JB25" s="1"/>
  <c r="IY26"/>
  <c r="IZ26" s="1"/>
  <c r="JA26" s="1"/>
  <c r="JB26" s="1"/>
  <c r="IY27"/>
  <c r="IZ27" s="1"/>
  <c r="JA27" s="1"/>
  <c r="JB27" s="1"/>
  <c r="IY28"/>
  <c r="IZ28" s="1"/>
  <c r="JA28" s="1"/>
  <c r="JB28" s="1"/>
  <c r="IY29"/>
  <c r="IZ29" s="1"/>
  <c r="JA29" s="1"/>
  <c r="JB29" s="1"/>
  <c r="IY30"/>
  <c r="IZ30" s="1"/>
  <c r="JA30" s="1"/>
  <c r="JB30" s="1"/>
  <c r="IY31"/>
  <c r="IZ31" s="1"/>
  <c r="JA31" s="1"/>
  <c r="JB31" s="1"/>
  <c r="IY32"/>
  <c r="IZ32" s="1"/>
  <c r="JA32" s="1"/>
  <c r="JB32" s="1"/>
  <c r="IY2"/>
  <c r="IX3"/>
  <c r="IX4"/>
  <c r="IX5"/>
  <c r="IX6"/>
  <c r="IX7"/>
  <c r="IX8"/>
  <c r="IX9"/>
  <c r="IX10"/>
  <c r="IX11"/>
  <c r="IX12"/>
  <c r="IX13"/>
  <c r="IX14"/>
  <c r="IX15"/>
  <c r="IX16"/>
  <c r="IX17"/>
  <c r="IX18"/>
  <c r="IX19"/>
  <c r="IX20"/>
  <c r="IX21"/>
  <c r="IX22"/>
  <c r="IX23"/>
  <c r="IX24"/>
  <c r="IX25"/>
  <c r="IX26"/>
  <c r="IX27"/>
  <c r="IX28"/>
  <c r="IX29"/>
  <c r="IX30"/>
  <c r="IX31"/>
  <c r="IX32"/>
  <c r="IX2"/>
  <c r="IH3" i="3"/>
  <c r="IH6"/>
  <c r="IG3"/>
  <c r="IG6"/>
  <c r="IF3"/>
  <c r="IF6"/>
  <c r="IF19"/>
  <c r="IG19" s="1"/>
  <c r="IH19" s="1"/>
  <c r="IE3"/>
  <c r="IE4"/>
  <c r="IF4" s="1"/>
  <c r="IG4" s="1"/>
  <c r="IH4" s="1"/>
  <c r="IE5"/>
  <c r="IF5" s="1"/>
  <c r="IG5" s="1"/>
  <c r="IH5" s="1"/>
  <c r="IE6"/>
  <c r="IE7"/>
  <c r="IF7" s="1"/>
  <c r="IG7" s="1"/>
  <c r="IH7" s="1"/>
  <c r="IE8"/>
  <c r="IF8" s="1"/>
  <c r="IG8" s="1"/>
  <c r="IH8" s="1"/>
  <c r="IE9"/>
  <c r="IF9" s="1"/>
  <c r="IG9" s="1"/>
  <c r="IH9" s="1"/>
  <c r="IE10"/>
  <c r="IF10" s="1"/>
  <c r="IG10" s="1"/>
  <c r="IH10" s="1"/>
  <c r="IE11"/>
  <c r="IF11" s="1"/>
  <c r="IG11" s="1"/>
  <c r="IH11" s="1"/>
  <c r="IE12"/>
  <c r="IF12" s="1"/>
  <c r="IG12" s="1"/>
  <c r="IH12" s="1"/>
  <c r="IE13"/>
  <c r="IF13" s="1"/>
  <c r="IG13" s="1"/>
  <c r="IH13" s="1"/>
  <c r="IE14"/>
  <c r="IF14" s="1"/>
  <c r="IG14" s="1"/>
  <c r="IH14" s="1"/>
  <c r="IE15"/>
  <c r="IF15" s="1"/>
  <c r="IG15" s="1"/>
  <c r="IH15" s="1"/>
  <c r="IE16"/>
  <c r="IF16" s="1"/>
  <c r="IG16" s="1"/>
  <c r="IH16" s="1"/>
  <c r="IE17"/>
  <c r="IF17" s="1"/>
  <c r="IG17" s="1"/>
  <c r="IH17" s="1"/>
  <c r="IE18"/>
  <c r="IF18" s="1"/>
  <c r="IG18" s="1"/>
  <c r="IH18" s="1"/>
  <c r="IE19"/>
  <c r="IE20"/>
  <c r="IF20" s="1"/>
  <c r="IG20" s="1"/>
  <c r="IH20" s="1"/>
  <c r="IE21"/>
  <c r="IF21" s="1"/>
  <c r="IG21" s="1"/>
  <c r="IH21" s="1"/>
  <c r="IE22"/>
  <c r="IF22" s="1"/>
  <c r="IG22" s="1"/>
  <c r="IH22" s="1"/>
  <c r="IE23"/>
  <c r="IF23" s="1"/>
  <c r="IG23" s="1"/>
  <c r="IH23" s="1"/>
  <c r="IE24"/>
  <c r="IF24" s="1"/>
  <c r="IG24" s="1"/>
  <c r="IH24" s="1"/>
  <c r="IE25"/>
  <c r="IF25" s="1"/>
  <c r="IG25" s="1"/>
  <c r="IH25" s="1"/>
  <c r="IE2"/>
  <c r="ID3"/>
  <c r="ID4"/>
  <c r="ID5"/>
  <c r="ID6"/>
  <c r="ID7"/>
  <c r="ID8"/>
  <c r="ID9"/>
  <c r="ID10"/>
  <c r="ID11"/>
  <c r="ID12"/>
  <c r="ID13"/>
  <c r="ID14"/>
  <c r="ID15"/>
  <c r="ID16"/>
  <c r="ID17"/>
  <c r="ID18"/>
  <c r="ID19"/>
  <c r="ID20"/>
  <c r="ID21"/>
  <c r="ID22"/>
  <c r="ID23"/>
  <c r="ID24"/>
  <c r="ID25"/>
  <c r="ID2"/>
  <c r="IE3" i="4"/>
  <c r="IF3" s="1"/>
  <c r="IG3" s="1"/>
  <c r="IH3" s="1"/>
  <c r="IE38"/>
  <c r="IF38" s="1"/>
  <c r="IG38" s="1"/>
  <c r="IH38" s="1"/>
  <c r="IE4"/>
  <c r="IF4" s="1"/>
  <c r="IG4" s="1"/>
  <c r="IH4" s="1"/>
  <c r="IE5"/>
  <c r="IF5" s="1"/>
  <c r="IG5" s="1"/>
  <c r="IH5" s="1"/>
  <c r="IE6"/>
  <c r="IF6" s="1"/>
  <c r="IG6" s="1"/>
  <c r="IH6" s="1"/>
  <c r="IE7"/>
  <c r="IF7" s="1"/>
  <c r="IG7" s="1"/>
  <c r="IH7" s="1"/>
  <c r="IE8"/>
  <c r="IF8" s="1"/>
  <c r="IG8" s="1"/>
  <c r="IH8" s="1"/>
  <c r="IE9"/>
  <c r="IF9" s="1"/>
  <c r="IG9" s="1"/>
  <c r="IH9" s="1"/>
  <c r="IE10"/>
  <c r="IF10" s="1"/>
  <c r="IG10" s="1"/>
  <c r="IH10" s="1"/>
  <c r="IE11"/>
  <c r="IF11" s="1"/>
  <c r="IG11" s="1"/>
  <c r="IH11" s="1"/>
  <c r="IE12"/>
  <c r="IF12" s="1"/>
  <c r="IG12" s="1"/>
  <c r="IH12" s="1"/>
  <c r="IE13"/>
  <c r="IF13" s="1"/>
  <c r="IG13" s="1"/>
  <c r="IH13" s="1"/>
  <c r="IE14"/>
  <c r="IF14" s="1"/>
  <c r="IG14" s="1"/>
  <c r="IH14" s="1"/>
  <c r="IE15"/>
  <c r="IF15" s="1"/>
  <c r="IG15" s="1"/>
  <c r="IH15" s="1"/>
  <c r="IE16"/>
  <c r="IF16" s="1"/>
  <c r="IG16" s="1"/>
  <c r="IH16" s="1"/>
  <c r="IE17"/>
  <c r="IF17" s="1"/>
  <c r="IG17" s="1"/>
  <c r="IH17" s="1"/>
  <c r="IE18"/>
  <c r="IF18" s="1"/>
  <c r="IG18" s="1"/>
  <c r="IH18" s="1"/>
  <c r="IE19"/>
  <c r="IF19" s="1"/>
  <c r="IG19" s="1"/>
  <c r="IH19" s="1"/>
  <c r="IE20"/>
  <c r="IF20" s="1"/>
  <c r="IG20" s="1"/>
  <c r="IH20" s="1"/>
  <c r="IE21"/>
  <c r="IF21" s="1"/>
  <c r="IG21" s="1"/>
  <c r="IH21" s="1"/>
  <c r="IE22"/>
  <c r="IF22" s="1"/>
  <c r="IG22" s="1"/>
  <c r="IH22" s="1"/>
  <c r="IE23"/>
  <c r="IF23" s="1"/>
  <c r="IG23" s="1"/>
  <c r="IH23" s="1"/>
  <c r="IE24"/>
  <c r="IF24" s="1"/>
  <c r="IG24" s="1"/>
  <c r="IH24" s="1"/>
  <c r="IE25"/>
  <c r="IF25" s="1"/>
  <c r="IG25" s="1"/>
  <c r="IH25" s="1"/>
  <c r="IE26"/>
  <c r="IF26" s="1"/>
  <c r="IG26" s="1"/>
  <c r="IH26" s="1"/>
  <c r="IE27"/>
  <c r="IF27" s="1"/>
  <c r="IG27" s="1"/>
  <c r="IH27" s="1"/>
  <c r="IE28"/>
  <c r="IF28" s="1"/>
  <c r="IG28" s="1"/>
  <c r="IH28" s="1"/>
  <c r="IE29"/>
  <c r="IF29" s="1"/>
  <c r="IG29" s="1"/>
  <c r="IH29" s="1"/>
  <c r="IE30"/>
  <c r="IF30" s="1"/>
  <c r="IG30" s="1"/>
  <c r="IH30" s="1"/>
  <c r="IE31"/>
  <c r="IF31" s="1"/>
  <c r="IG31" s="1"/>
  <c r="IH31" s="1"/>
  <c r="IE32"/>
  <c r="IF32" s="1"/>
  <c r="IG32" s="1"/>
  <c r="IH32" s="1"/>
  <c r="ID3"/>
  <c r="ID38"/>
  <c r="ID4"/>
  <c r="ID5"/>
  <c r="ID6"/>
  <c r="ID7"/>
  <c r="ID8"/>
  <c r="ID9"/>
  <c r="ID10"/>
  <c r="ID11"/>
  <c r="ID12"/>
  <c r="ID13"/>
  <c r="ID14"/>
  <c r="ID15"/>
  <c r="ID16"/>
  <c r="ID17"/>
  <c r="ID18"/>
  <c r="ID19"/>
  <c r="ID20"/>
  <c r="ID21"/>
  <c r="ID22"/>
  <c r="ID23"/>
  <c r="ID24"/>
  <c r="ID25"/>
  <c r="ID26"/>
  <c r="ID27"/>
  <c r="ID28"/>
  <c r="ID29"/>
  <c r="ID30"/>
  <c r="ID31"/>
  <c r="ID32"/>
  <c r="ID2"/>
  <c r="HU3" i="5"/>
  <c r="HV3" s="1"/>
  <c r="HW3" s="1"/>
  <c r="HX3" s="1"/>
  <c r="HU4"/>
  <c r="HV4" s="1"/>
  <c r="HW4" s="1"/>
  <c r="HX4" s="1"/>
  <c r="HU5"/>
  <c r="HV5" s="1"/>
  <c r="HW5" s="1"/>
  <c r="HX5" s="1"/>
  <c r="HU6"/>
  <c r="HV6" s="1"/>
  <c r="HW6" s="1"/>
  <c r="HX6" s="1"/>
  <c r="HU7"/>
  <c r="HV7" s="1"/>
  <c r="HW7" s="1"/>
  <c r="HX7" s="1"/>
  <c r="HU8"/>
  <c r="HV8" s="1"/>
  <c r="HW8" s="1"/>
  <c r="HX8" s="1"/>
  <c r="HU9"/>
  <c r="HV9" s="1"/>
  <c r="HW9" s="1"/>
  <c r="HX9" s="1"/>
  <c r="HU10"/>
  <c r="HV10" s="1"/>
  <c r="HW10" s="1"/>
  <c r="HX10" s="1"/>
  <c r="HU11"/>
  <c r="HV11" s="1"/>
  <c r="HW11" s="1"/>
  <c r="HX11" s="1"/>
  <c r="HU12"/>
  <c r="HV12" s="1"/>
  <c r="HW12" s="1"/>
  <c r="HX12" s="1"/>
  <c r="HU13"/>
  <c r="HV13" s="1"/>
  <c r="HW13" s="1"/>
  <c r="HX13" s="1"/>
  <c r="HU14"/>
  <c r="HV14" s="1"/>
  <c r="HW14" s="1"/>
  <c r="HX14" s="1"/>
  <c r="HU15"/>
  <c r="HV15" s="1"/>
  <c r="HW15" s="1"/>
  <c r="HX15" s="1"/>
  <c r="HU16"/>
  <c r="HV16" s="1"/>
  <c r="HW16" s="1"/>
  <c r="HX16" s="1"/>
  <c r="HU17"/>
  <c r="HV17" s="1"/>
  <c r="HW17" s="1"/>
  <c r="HX17" s="1"/>
  <c r="HU18"/>
  <c r="HV18" s="1"/>
  <c r="HW18" s="1"/>
  <c r="HX18" s="1"/>
  <c r="HU19"/>
  <c r="HV19" s="1"/>
  <c r="HW19" s="1"/>
  <c r="HX19" s="1"/>
  <c r="HU20"/>
  <c r="HV20" s="1"/>
  <c r="HW20" s="1"/>
  <c r="HX20" s="1"/>
  <c r="HU21"/>
  <c r="HV21" s="1"/>
  <c r="HW21" s="1"/>
  <c r="HX21" s="1"/>
  <c r="HU22"/>
  <c r="HV22" s="1"/>
  <c r="HW22" s="1"/>
  <c r="HX22" s="1"/>
  <c r="HT3"/>
  <c r="HT4"/>
  <c r="HT5"/>
  <c r="HT6"/>
  <c r="HT7"/>
  <c r="HT8"/>
  <c r="HT9"/>
  <c r="HT10"/>
  <c r="HT11"/>
  <c r="HT12"/>
  <c r="HT13"/>
  <c r="HT14"/>
  <c r="HT15"/>
  <c r="HT16"/>
  <c r="HT17"/>
  <c r="HT18"/>
  <c r="HT19"/>
  <c r="HT20"/>
  <c r="HT21"/>
  <c r="HT22"/>
  <c r="HT2"/>
  <c r="IH3" i="6"/>
  <c r="IH4"/>
  <c r="IH5"/>
  <c r="IH6"/>
  <c r="IH7"/>
  <c r="IH8"/>
  <c r="IH9"/>
  <c r="IH10"/>
  <c r="IH11"/>
  <c r="IH12"/>
  <c r="IH13"/>
  <c r="IH14"/>
  <c r="IH15"/>
  <c r="IH16"/>
  <c r="IH17"/>
  <c r="IH18"/>
  <c r="IH19"/>
  <c r="IH20"/>
  <c r="IG3"/>
  <c r="IG4"/>
  <c r="IG5"/>
  <c r="IG6"/>
  <c r="IG7"/>
  <c r="IG8"/>
  <c r="IG9"/>
  <c r="IG10"/>
  <c r="IG11"/>
  <c r="IG12"/>
  <c r="IG13"/>
  <c r="IG14"/>
  <c r="IG15"/>
  <c r="IG16"/>
  <c r="IG17"/>
  <c r="IG18"/>
  <c r="IG19"/>
  <c r="IG20"/>
  <c r="IF3"/>
  <c r="IF4"/>
  <c r="IF5"/>
  <c r="IF6"/>
  <c r="IF7"/>
  <c r="IF8"/>
  <c r="IF9"/>
  <c r="IF10"/>
  <c r="IF11"/>
  <c r="IF12"/>
  <c r="IF13"/>
  <c r="IF14"/>
  <c r="IF15"/>
  <c r="IF16"/>
  <c r="IF17"/>
  <c r="IF18"/>
  <c r="IF19"/>
  <c r="IF20"/>
  <c r="IE3"/>
  <c r="IE4"/>
  <c r="IE5"/>
  <c r="IE6"/>
  <c r="IE7"/>
  <c r="IE8"/>
  <c r="IE9"/>
  <c r="IE10"/>
  <c r="IE11"/>
  <c r="IE12"/>
  <c r="IE13"/>
  <c r="IE14"/>
  <c r="IE15"/>
  <c r="IE16"/>
  <c r="IE17"/>
  <c r="IE18"/>
  <c r="IE19"/>
  <c r="IE20"/>
  <c r="ID3"/>
  <c r="ID4"/>
  <c r="ID5"/>
  <c r="ID6"/>
  <c r="ID7"/>
  <c r="ID8"/>
  <c r="ID9"/>
  <c r="ID10"/>
  <c r="ID11"/>
  <c r="ID12"/>
  <c r="ID13"/>
  <c r="ID14"/>
  <c r="ID15"/>
  <c r="ID16"/>
  <c r="ID17"/>
  <c r="ID18"/>
  <c r="ID19"/>
  <c r="ID20"/>
  <c r="ID2"/>
  <c r="HK3" i="5" l="1"/>
  <c r="HL3" s="1"/>
  <c r="HM3" s="1"/>
  <c r="HN3" s="1"/>
  <c r="HK4"/>
  <c r="HL4" s="1"/>
  <c r="HM4" s="1"/>
  <c r="HN4" s="1"/>
  <c r="HK5"/>
  <c r="HL5" s="1"/>
  <c r="HM5" s="1"/>
  <c r="HN5" s="1"/>
  <c r="HK6"/>
  <c r="HL6" s="1"/>
  <c r="HM6" s="1"/>
  <c r="HN6" s="1"/>
  <c r="HK7"/>
  <c r="HL7" s="1"/>
  <c r="HM7" s="1"/>
  <c r="HN7" s="1"/>
  <c r="HK8"/>
  <c r="HL8" s="1"/>
  <c r="HM8" s="1"/>
  <c r="HN8" s="1"/>
  <c r="HK9"/>
  <c r="HL9" s="1"/>
  <c r="HM9" s="1"/>
  <c r="HN9" s="1"/>
  <c r="HK10"/>
  <c r="HL10" s="1"/>
  <c r="HM10" s="1"/>
  <c r="HN10" s="1"/>
  <c r="HK11"/>
  <c r="HL11" s="1"/>
  <c r="HM11" s="1"/>
  <c r="HN11" s="1"/>
  <c r="HK12"/>
  <c r="HL12" s="1"/>
  <c r="HM12" s="1"/>
  <c r="HN12" s="1"/>
  <c r="HK13"/>
  <c r="HL13" s="1"/>
  <c r="HM13" s="1"/>
  <c r="HN13" s="1"/>
  <c r="HK14"/>
  <c r="HL14" s="1"/>
  <c r="HM14" s="1"/>
  <c r="HN14" s="1"/>
  <c r="HK15"/>
  <c r="HL15" s="1"/>
  <c r="HM15" s="1"/>
  <c r="HN15" s="1"/>
  <c r="HK16"/>
  <c r="HL16" s="1"/>
  <c r="HM16" s="1"/>
  <c r="HN16" s="1"/>
  <c r="HK17"/>
  <c r="HL17" s="1"/>
  <c r="HM17" s="1"/>
  <c r="HN17" s="1"/>
  <c r="HK18"/>
  <c r="HL18" s="1"/>
  <c r="HM18" s="1"/>
  <c r="HN18" s="1"/>
  <c r="HK19"/>
  <c r="HL19" s="1"/>
  <c r="HM19" s="1"/>
  <c r="HN19" s="1"/>
  <c r="HK20"/>
  <c r="HL20" s="1"/>
  <c r="HM20" s="1"/>
  <c r="HN20" s="1"/>
  <c r="HK21"/>
  <c r="HL21" s="1"/>
  <c r="HM21" s="1"/>
  <c r="HN21" s="1"/>
  <c r="HK22"/>
  <c r="HL22" s="1"/>
  <c r="HM22" s="1"/>
  <c r="HN22" s="1"/>
  <c r="HK2"/>
  <c r="HJ3"/>
  <c r="HJ4"/>
  <c r="HJ5"/>
  <c r="HJ6"/>
  <c r="HJ7"/>
  <c r="HJ8"/>
  <c r="HJ9"/>
  <c r="HJ10"/>
  <c r="HJ11"/>
  <c r="HJ12"/>
  <c r="HJ13"/>
  <c r="HJ14"/>
  <c r="HJ15"/>
  <c r="HJ16"/>
  <c r="HJ17"/>
  <c r="HJ18"/>
  <c r="HJ19"/>
  <c r="HJ20"/>
  <c r="HJ21"/>
  <c r="HJ22"/>
  <c r="HJ2"/>
  <c r="IR3" i="3"/>
  <c r="IR4"/>
  <c r="IR5"/>
  <c r="IR6"/>
  <c r="IR7"/>
  <c r="IR8"/>
  <c r="IR9"/>
  <c r="IR10"/>
  <c r="IR11"/>
  <c r="IR12"/>
  <c r="IR13"/>
  <c r="IR14"/>
  <c r="IR15"/>
  <c r="IR16"/>
  <c r="IR17"/>
  <c r="IR18"/>
  <c r="IR19"/>
  <c r="IR20"/>
  <c r="IR21"/>
  <c r="IR22"/>
  <c r="IR23"/>
  <c r="IR24"/>
  <c r="IR25"/>
  <c r="IQ3"/>
  <c r="IQ4"/>
  <c r="IQ5"/>
  <c r="IQ6"/>
  <c r="IQ7"/>
  <c r="IQ8"/>
  <c r="IQ9"/>
  <c r="IQ10"/>
  <c r="IQ11"/>
  <c r="IQ12"/>
  <c r="IQ13"/>
  <c r="IQ14"/>
  <c r="IQ15"/>
  <c r="IQ16"/>
  <c r="IQ17"/>
  <c r="IQ18"/>
  <c r="IQ19"/>
  <c r="IQ20"/>
  <c r="IQ21"/>
  <c r="IQ22"/>
  <c r="IQ23"/>
  <c r="IQ24"/>
  <c r="IQ25"/>
  <c r="IP3"/>
  <c r="IP4"/>
  <c r="IP5"/>
  <c r="IP6"/>
  <c r="IP7"/>
  <c r="IP8"/>
  <c r="IP9"/>
  <c r="IP10"/>
  <c r="IP11"/>
  <c r="IP12"/>
  <c r="IP13"/>
  <c r="IP14"/>
  <c r="IP15"/>
  <c r="IP16"/>
  <c r="IP17"/>
  <c r="IP18"/>
  <c r="IP19"/>
  <c r="IP20"/>
  <c r="IP21"/>
  <c r="IP22"/>
  <c r="IP23"/>
  <c r="IP24"/>
  <c r="IP25"/>
  <c r="IO3"/>
  <c r="IO4"/>
  <c r="IO5"/>
  <c r="IO6"/>
  <c r="IO7"/>
  <c r="IO8"/>
  <c r="IO9"/>
  <c r="IO10"/>
  <c r="IO11"/>
  <c r="IO12"/>
  <c r="IO13"/>
  <c r="IO14"/>
  <c r="IO15"/>
  <c r="IO16"/>
  <c r="IO17"/>
  <c r="IO18"/>
  <c r="IO19"/>
  <c r="IO20"/>
  <c r="IO21"/>
  <c r="IO22"/>
  <c r="IO23"/>
  <c r="IO24"/>
  <c r="IO25"/>
  <c r="IO2"/>
  <c r="IN3"/>
  <c r="IN4"/>
  <c r="IN5"/>
  <c r="IN6"/>
  <c r="IN7"/>
  <c r="IN8"/>
  <c r="IN9"/>
  <c r="IN10"/>
  <c r="IN11"/>
  <c r="IN12"/>
  <c r="IN13"/>
  <c r="IN14"/>
  <c r="IN15"/>
  <c r="IN16"/>
  <c r="IN17"/>
  <c r="IN18"/>
  <c r="IN19"/>
  <c r="IN20"/>
  <c r="IN21"/>
  <c r="IN22"/>
  <c r="IN23"/>
  <c r="IN24"/>
  <c r="IN25"/>
  <c r="IN2"/>
  <c r="HN3" i="6"/>
  <c r="HN4"/>
  <c r="HN5"/>
  <c r="HN6"/>
  <c r="HN7"/>
  <c r="HN8"/>
  <c r="HN9"/>
  <c r="HN10"/>
  <c r="HN11"/>
  <c r="HN12"/>
  <c r="HN13"/>
  <c r="HN14"/>
  <c r="HN15"/>
  <c r="HN16"/>
  <c r="HN17"/>
  <c r="HN18"/>
  <c r="HN19"/>
  <c r="HN20"/>
  <c r="HM3"/>
  <c r="HM4"/>
  <c r="HM5"/>
  <c r="HM6"/>
  <c r="HM7"/>
  <c r="HM8"/>
  <c r="HM9"/>
  <c r="HM10"/>
  <c r="HM11"/>
  <c r="HM12"/>
  <c r="HM13"/>
  <c r="HM14"/>
  <c r="HM15"/>
  <c r="HM16"/>
  <c r="HM17"/>
  <c r="HM18"/>
  <c r="HM19"/>
  <c r="HM20"/>
  <c r="HL3"/>
  <c r="HL4"/>
  <c r="HL5"/>
  <c r="HL6"/>
  <c r="HL7"/>
  <c r="HL8"/>
  <c r="HL9"/>
  <c r="HL10"/>
  <c r="HL11"/>
  <c r="HL12"/>
  <c r="HL13"/>
  <c r="HL14"/>
  <c r="HL15"/>
  <c r="HL16"/>
  <c r="HL17"/>
  <c r="HL18"/>
  <c r="HL19"/>
  <c r="HL20"/>
  <c r="HK3"/>
  <c r="HK4"/>
  <c r="HK5"/>
  <c r="HK6"/>
  <c r="HK7"/>
  <c r="HK8"/>
  <c r="HK9"/>
  <c r="HK10"/>
  <c r="HK11"/>
  <c r="HK12"/>
  <c r="HK13"/>
  <c r="HK14"/>
  <c r="HK15"/>
  <c r="HK16"/>
  <c r="HK17"/>
  <c r="HK18"/>
  <c r="HK19"/>
  <c r="HK20"/>
  <c r="HJ3"/>
  <c r="HJ4"/>
  <c r="HJ5"/>
  <c r="HJ6"/>
  <c r="HJ7"/>
  <c r="HJ8"/>
  <c r="HJ9"/>
  <c r="HJ10"/>
  <c r="HJ11"/>
  <c r="HJ12"/>
  <c r="HJ13"/>
  <c r="HJ14"/>
  <c r="HJ15"/>
  <c r="HJ16"/>
  <c r="HJ17"/>
  <c r="HJ18"/>
  <c r="HJ19"/>
  <c r="HJ20"/>
  <c r="HJ2"/>
  <c r="HX3" i="3"/>
  <c r="HX4"/>
  <c r="HX5"/>
  <c r="HX6"/>
  <c r="HX7"/>
  <c r="HX8"/>
  <c r="HX9"/>
  <c r="HX10"/>
  <c r="HX11"/>
  <c r="HX12"/>
  <c r="HX13"/>
  <c r="HX14"/>
  <c r="HX15"/>
  <c r="HX16"/>
  <c r="HX17"/>
  <c r="HX18"/>
  <c r="HX19"/>
  <c r="HX20"/>
  <c r="HX21"/>
  <c r="HX22"/>
  <c r="HX23"/>
  <c r="HX24"/>
  <c r="HX25"/>
  <c r="HW3"/>
  <c r="HW4"/>
  <c r="HW5"/>
  <c r="HW6"/>
  <c r="HW7"/>
  <c r="HW8"/>
  <c r="HW9"/>
  <c r="HW10"/>
  <c r="HW11"/>
  <c r="HW12"/>
  <c r="HW13"/>
  <c r="HW14"/>
  <c r="HW15"/>
  <c r="HW16"/>
  <c r="HW17"/>
  <c r="HW18"/>
  <c r="HW19"/>
  <c r="HW20"/>
  <c r="HW21"/>
  <c r="HW22"/>
  <c r="HW23"/>
  <c r="HW24"/>
  <c r="HW25"/>
  <c r="HV3"/>
  <c r="HV4"/>
  <c r="HV5"/>
  <c r="HV6"/>
  <c r="HV7"/>
  <c r="HV8"/>
  <c r="HV9"/>
  <c r="HV10"/>
  <c r="HV11"/>
  <c r="HV12"/>
  <c r="HV13"/>
  <c r="HV14"/>
  <c r="HV15"/>
  <c r="HV16"/>
  <c r="HV17"/>
  <c r="HV18"/>
  <c r="HV19"/>
  <c r="HV20"/>
  <c r="HV21"/>
  <c r="HV22"/>
  <c r="HV23"/>
  <c r="HV24"/>
  <c r="HV25"/>
  <c r="HU3"/>
  <c r="HU4"/>
  <c r="HU5"/>
  <c r="HU6"/>
  <c r="HU7"/>
  <c r="HU8"/>
  <c r="HU9"/>
  <c r="HU10"/>
  <c r="HU11"/>
  <c r="HU12"/>
  <c r="HU13"/>
  <c r="HU14"/>
  <c r="HU15"/>
  <c r="HU16"/>
  <c r="HU17"/>
  <c r="HU18"/>
  <c r="HU19"/>
  <c r="HU20"/>
  <c r="HU21"/>
  <c r="HU22"/>
  <c r="HU23"/>
  <c r="HU24"/>
  <c r="HU25"/>
  <c r="HT3"/>
  <c r="HT4"/>
  <c r="HT5"/>
  <c r="HT6"/>
  <c r="HT7"/>
  <c r="HT8"/>
  <c r="HT9"/>
  <c r="HT10"/>
  <c r="HT11"/>
  <c r="HT12"/>
  <c r="HT13"/>
  <c r="HT14"/>
  <c r="HT15"/>
  <c r="HT16"/>
  <c r="HT17"/>
  <c r="HT18"/>
  <c r="HT19"/>
  <c r="HT20"/>
  <c r="HT21"/>
  <c r="HT22"/>
  <c r="HT23"/>
  <c r="HT24"/>
  <c r="HT25"/>
  <c r="HT2"/>
  <c r="HN3" l="1"/>
  <c r="HN4"/>
  <c r="HN5"/>
  <c r="HN6"/>
  <c r="HN7"/>
  <c r="HN8"/>
  <c r="HN9"/>
  <c r="HN10"/>
  <c r="HN11"/>
  <c r="HN12"/>
  <c r="HN13"/>
  <c r="HN14"/>
  <c r="HN15"/>
  <c r="HN16"/>
  <c r="HN17"/>
  <c r="HN18"/>
  <c r="HN19"/>
  <c r="HN20"/>
  <c r="HN21"/>
  <c r="HN22"/>
  <c r="HN23"/>
  <c r="HN24"/>
  <c r="HN25"/>
  <c r="HM3"/>
  <c r="HM4"/>
  <c r="HM5"/>
  <c r="HM6"/>
  <c r="HM7"/>
  <c r="HM8"/>
  <c r="HM9"/>
  <c r="HM10"/>
  <c r="HM11"/>
  <c r="HM12"/>
  <c r="HM13"/>
  <c r="HM14"/>
  <c r="HM15"/>
  <c r="HM16"/>
  <c r="HM17"/>
  <c r="HM18"/>
  <c r="HM19"/>
  <c r="HM20"/>
  <c r="HM21"/>
  <c r="HM22"/>
  <c r="HM23"/>
  <c r="HM24"/>
  <c r="HM25"/>
  <c r="HL3"/>
  <c r="HL4"/>
  <c r="HL5"/>
  <c r="HL6"/>
  <c r="HL7"/>
  <c r="HL8"/>
  <c r="HL9"/>
  <c r="HL10"/>
  <c r="HL11"/>
  <c r="HL12"/>
  <c r="HL13"/>
  <c r="HL14"/>
  <c r="HL15"/>
  <c r="HL16"/>
  <c r="HL17"/>
  <c r="HL18"/>
  <c r="HL19"/>
  <c r="HL20"/>
  <c r="HL21"/>
  <c r="HL22"/>
  <c r="HL23"/>
  <c r="HL24"/>
  <c r="HL25"/>
  <c r="HK3"/>
  <c r="HK4"/>
  <c r="HK5"/>
  <c r="HK6"/>
  <c r="HK7"/>
  <c r="HK8"/>
  <c r="HK9"/>
  <c r="HK10"/>
  <c r="HK11"/>
  <c r="HK12"/>
  <c r="HK13"/>
  <c r="HK14"/>
  <c r="HK15"/>
  <c r="HK16"/>
  <c r="HK17"/>
  <c r="HK18"/>
  <c r="HK19"/>
  <c r="HK20"/>
  <c r="HK21"/>
  <c r="HK22"/>
  <c r="HK23"/>
  <c r="HK24"/>
  <c r="HK25"/>
  <c r="HK2"/>
  <c r="HJ3"/>
  <c r="HJ4"/>
  <c r="HJ5"/>
  <c r="HJ6"/>
  <c r="HJ7"/>
  <c r="HJ8"/>
  <c r="HJ9"/>
  <c r="HJ10"/>
  <c r="HJ11"/>
  <c r="HJ12"/>
  <c r="HJ13"/>
  <c r="HJ14"/>
  <c r="HJ15"/>
  <c r="HJ16"/>
  <c r="HJ17"/>
  <c r="HJ18"/>
  <c r="HJ19"/>
  <c r="HJ20"/>
  <c r="HJ21"/>
  <c r="HJ22"/>
  <c r="HJ23"/>
  <c r="HJ24"/>
  <c r="HJ25"/>
  <c r="HJ2"/>
  <c r="HA3" i="5"/>
  <c r="HB3" s="1"/>
  <c r="HC3" s="1"/>
  <c r="HD3" s="1"/>
  <c r="HA4"/>
  <c r="HB4" s="1"/>
  <c r="HC4" s="1"/>
  <c r="HD4" s="1"/>
  <c r="HA5"/>
  <c r="HB5" s="1"/>
  <c r="HC5" s="1"/>
  <c r="HD5" s="1"/>
  <c r="HA6"/>
  <c r="HB6" s="1"/>
  <c r="HC6" s="1"/>
  <c r="HD6" s="1"/>
  <c r="HA7"/>
  <c r="HB7" s="1"/>
  <c r="HC7" s="1"/>
  <c r="HD7" s="1"/>
  <c r="HA8"/>
  <c r="HB8" s="1"/>
  <c r="HC8" s="1"/>
  <c r="HD8" s="1"/>
  <c r="HA9"/>
  <c r="HB9" s="1"/>
  <c r="HC9" s="1"/>
  <c r="HD9" s="1"/>
  <c r="HA10"/>
  <c r="HB10" s="1"/>
  <c r="HC10" s="1"/>
  <c r="HD10" s="1"/>
  <c r="HA11"/>
  <c r="HB11" s="1"/>
  <c r="HC11" s="1"/>
  <c r="HD11" s="1"/>
  <c r="HA12"/>
  <c r="HB12" s="1"/>
  <c r="HC12" s="1"/>
  <c r="HD12" s="1"/>
  <c r="HA13"/>
  <c r="HB13" s="1"/>
  <c r="HC13" s="1"/>
  <c r="HD13" s="1"/>
  <c r="HA14"/>
  <c r="HB14" s="1"/>
  <c r="HC14" s="1"/>
  <c r="HD14" s="1"/>
  <c r="HA15"/>
  <c r="HB15" s="1"/>
  <c r="HC15" s="1"/>
  <c r="HD15" s="1"/>
  <c r="HA16"/>
  <c r="HB16" s="1"/>
  <c r="HC16" s="1"/>
  <c r="HD16" s="1"/>
  <c r="HA17"/>
  <c r="HB17" s="1"/>
  <c r="HC17" s="1"/>
  <c r="HD17" s="1"/>
  <c r="HA18"/>
  <c r="HB18" s="1"/>
  <c r="HC18" s="1"/>
  <c r="HD18" s="1"/>
  <c r="HA19"/>
  <c r="HB19" s="1"/>
  <c r="HC19" s="1"/>
  <c r="HD19" s="1"/>
  <c r="HA20"/>
  <c r="HB20" s="1"/>
  <c r="HC20" s="1"/>
  <c r="HD20" s="1"/>
  <c r="HA21"/>
  <c r="HB21" s="1"/>
  <c r="HC21" s="1"/>
  <c r="HD21" s="1"/>
  <c r="HA22"/>
  <c r="HB22" s="1"/>
  <c r="HC22" s="1"/>
  <c r="HD22" s="1"/>
  <c r="GZ3"/>
  <c r="GZ4"/>
  <c r="GZ5"/>
  <c r="GZ6"/>
  <c r="GZ7"/>
  <c r="GZ8"/>
  <c r="GZ9"/>
  <c r="GZ10"/>
  <c r="GZ11"/>
  <c r="GZ12"/>
  <c r="GZ13"/>
  <c r="GZ14"/>
  <c r="GZ15"/>
  <c r="GZ16"/>
  <c r="GZ17"/>
  <c r="GZ18"/>
  <c r="GZ19"/>
  <c r="GZ20"/>
  <c r="GZ21"/>
  <c r="GZ22"/>
  <c r="GZ2"/>
  <c r="HK3" i="7"/>
  <c r="HL3" s="1"/>
  <c r="HM3" s="1"/>
  <c r="HN3" s="1"/>
  <c r="HK4"/>
  <c r="HL4" s="1"/>
  <c r="HM4" s="1"/>
  <c r="HN4" s="1"/>
  <c r="HK5"/>
  <c r="HL5" s="1"/>
  <c r="HM5" s="1"/>
  <c r="HN5" s="1"/>
  <c r="HK6"/>
  <c r="HL6" s="1"/>
  <c r="HM6" s="1"/>
  <c r="HN6" s="1"/>
  <c r="HK7"/>
  <c r="HL7" s="1"/>
  <c r="HM7" s="1"/>
  <c r="HN7" s="1"/>
  <c r="HK8"/>
  <c r="HL8" s="1"/>
  <c r="HM8" s="1"/>
  <c r="HN8" s="1"/>
  <c r="HK9"/>
  <c r="HL9" s="1"/>
  <c r="HM9" s="1"/>
  <c r="HN9" s="1"/>
  <c r="HK10"/>
  <c r="HL10" s="1"/>
  <c r="HM10" s="1"/>
  <c r="HN10" s="1"/>
  <c r="HK11"/>
  <c r="HL11" s="1"/>
  <c r="HM11" s="1"/>
  <c r="HN11" s="1"/>
  <c r="HK12"/>
  <c r="HL12" s="1"/>
  <c r="HM12" s="1"/>
  <c r="HN12" s="1"/>
  <c r="HK13"/>
  <c r="HL13" s="1"/>
  <c r="HM13" s="1"/>
  <c r="HN13" s="1"/>
  <c r="HK14"/>
  <c r="HL14" s="1"/>
  <c r="HM14" s="1"/>
  <c r="HN14" s="1"/>
  <c r="HK15"/>
  <c r="HL15" s="1"/>
  <c r="HM15" s="1"/>
  <c r="HN15" s="1"/>
  <c r="HK16"/>
  <c r="HL16" s="1"/>
  <c r="HM16" s="1"/>
  <c r="HN16" s="1"/>
  <c r="HK17"/>
  <c r="HL17" s="1"/>
  <c r="HM17" s="1"/>
  <c r="HN17" s="1"/>
  <c r="HK18"/>
  <c r="HL18" s="1"/>
  <c r="HM18" s="1"/>
  <c r="HN18" s="1"/>
  <c r="HK19"/>
  <c r="HL19" s="1"/>
  <c r="HM19" s="1"/>
  <c r="HN19" s="1"/>
  <c r="HK20"/>
  <c r="HL20" s="1"/>
  <c r="HM20" s="1"/>
  <c r="HN20" s="1"/>
  <c r="HK21"/>
  <c r="HL21" s="1"/>
  <c r="HM21" s="1"/>
  <c r="HN21" s="1"/>
  <c r="HK22"/>
  <c r="HL22" s="1"/>
  <c r="HM22" s="1"/>
  <c r="HN22" s="1"/>
  <c r="HK29"/>
  <c r="HL29" s="1"/>
  <c r="HM29" s="1"/>
  <c r="HN29" s="1"/>
  <c r="HK23"/>
  <c r="HL23" s="1"/>
  <c r="HM23" s="1"/>
  <c r="HN23" s="1"/>
  <c r="HK24"/>
  <c r="HL24" s="1"/>
  <c r="HM24" s="1"/>
  <c r="HN24" s="1"/>
  <c r="HK25"/>
  <c r="HL25" s="1"/>
  <c r="HM25" s="1"/>
  <c r="HN25" s="1"/>
  <c r="HK26"/>
  <c r="HL26" s="1"/>
  <c r="HM26" s="1"/>
  <c r="HN26" s="1"/>
  <c r="HJ3"/>
  <c r="HJ4"/>
  <c r="HJ5"/>
  <c r="HJ6"/>
  <c r="HJ7"/>
  <c r="HJ8"/>
  <c r="HJ9"/>
  <c r="HJ10"/>
  <c r="HJ11"/>
  <c r="HJ12"/>
  <c r="HJ13"/>
  <c r="HJ14"/>
  <c r="HJ15"/>
  <c r="HJ16"/>
  <c r="HJ17"/>
  <c r="HJ18"/>
  <c r="HJ19"/>
  <c r="HJ20"/>
  <c r="HJ21"/>
  <c r="HJ22"/>
  <c r="HJ29"/>
  <c r="HJ23"/>
  <c r="HJ24"/>
  <c r="HJ25"/>
  <c r="HJ26"/>
  <c r="HJ2"/>
  <c r="HD3" i="3"/>
  <c r="HD4"/>
  <c r="HD5"/>
  <c r="HD6"/>
  <c r="HD7"/>
  <c r="HD8"/>
  <c r="HD9"/>
  <c r="HD10"/>
  <c r="HD11"/>
  <c r="HD12"/>
  <c r="HD13"/>
  <c r="HD14"/>
  <c r="HD15"/>
  <c r="HD16"/>
  <c r="HD17"/>
  <c r="HD18"/>
  <c r="HD19"/>
  <c r="HD20"/>
  <c r="HD21"/>
  <c r="HD22"/>
  <c r="HD23"/>
  <c r="HD24"/>
  <c r="HD25"/>
  <c r="HC3"/>
  <c r="HC4"/>
  <c r="HC5"/>
  <c r="HC6"/>
  <c r="HC7"/>
  <c r="HC8"/>
  <c r="HC9"/>
  <c r="HC10"/>
  <c r="HC11"/>
  <c r="HC12"/>
  <c r="HC13"/>
  <c r="HC14"/>
  <c r="HC15"/>
  <c r="HC16"/>
  <c r="HC17"/>
  <c r="HC18"/>
  <c r="HC19"/>
  <c r="HC20"/>
  <c r="HC21"/>
  <c r="HC22"/>
  <c r="HC23"/>
  <c r="HC24"/>
  <c r="HC25"/>
  <c r="HB3"/>
  <c r="HB4"/>
  <c r="HB5"/>
  <c r="HB6"/>
  <c r="HB7"/>
  <c r="HB8"/>
  <c r="HB9"/>
  <c r="HB10"/>
  <c r="HB11"/>
  <c r="HB12"/>
  <c r="HB13"/>
  <c r="HB14"/>
  <c r="HB15"/>
  <c r="HB16"/>
  <c r="HB17"/>
  <c r="HB18"/>
  <c r="HB19"/>
  <c r="HB20"/>
  <c r="HB21"/>
  <c r="HB22"/>
  <c r="HB23"/>
  <c r="HB24"/>
  <c r="HB25"/>
  <c r="HA3"/>
  <c r="HA4"/>
  <c r="HA5"/>
  <c r="HA6"/>
  <c r="HA7"/>
  <c r="HA8"/>
  <c r="HA9"/>
  <c r="HA10"/>
  <c r="HA11"/>
  <c r="HA12"/>
  <c r="HA13"/>
  <c r="HA14"/>
  <c r="HA15"/>
  <c r="HA16"/>
  <c r="HA17"/>
  <c r="HA18"/>
  <c r="HA19"/>
  <c r="HA20"/>
  <c r="HA21"/>
  <c r="HA22"/>
  <c r="HA23"/>
  <c r="HA24"/>
  <c r="HA25"/>
  <c r="GZ3"/>
  <c r="GZ4"/>
  <c r="GZ5"/>
  <c r="GZ6"/>
  <c r="GZ7"/>
  <c r="GZ8"/>
  <c r="GZ9"/>
  <c r="GZ10"/>
  <c r="GZ11"/>
  <c r="GZ12"/>
  <c r="GZ13"/>
  <c r="GZ14"/>
  <c r="GZ15"/>
  <c r="GZ16"/>
  <c r="GZ17"/>
  <c r="GZ18"/>
  <c r="GZ19"/>
  <c r="GZ20"/>
  <c r="GZ21"/>
  <c r="GZ22"/>
  <c r="GZ23"/>
  <c r="GZ24"/>
  <c r="GZ25"/>
  <c r="GZ2"/>
  <c r="HA3" i="7"/>
  <c r="HB3" s="1"/>
  <c r="HC3" s="1"/>
  <c r="HD3" s="1"/>
  <c r="HA4"/>
  <c r="HB4" s="1"/>
  <c r="HC4" s="1"/>
  <c r="HD4" s="1"/>
  <c r="HA5"/>
  <c r="HB5" s="1"/>
  <c r="HC5" s="1"/>
  <c r="HD5" s="1"/>
  <c r="HA6"/>
  <c r="HB6" s="1"/>
  <c r="HC6" s="1"/>
  <c r="HD6" s="1"/>
  <c r="HA7"/>
  <c r="HB7" s="1"/>
  <c r="HC7" s="1"/>
  <c r="HD7" s="1"/>
  <c r="HA8"/>
  <c r="HB8" s="1"/>
  <c r="HC8" s="1"/>
  <c r="HD8" s="1"/>
  <c r="HA9"/>
  <c r="HB9" s="1"/>
  <c r="HC9" s="1"/>
  <c r="HD9" s="1"/>
  <c r="HA10"/>
  <c r="HB10" s="1"/>
  <c r="HC10" s="1"/>
  <c r="HD10" s="1"/>
  <c r="HA11"/>
  <c r="HB11" s="1"/>
  <c r="HC11" s="1"/>
  <c r="HD11" s="1"/>
  <c r="HA12"/>
  <c r="HB12" s="1"/>
  <c r="HC12" s="1"/>
  <c r="HD12" s="1"/>
  <c r="HA13"/>
  <c r="HB13" s="1"/>
  <c r="HC13" s="1"/>
  <c r="HD13" s="1"/>
  <c r="HA14"/>
  <c r="HB14" s="1"/>
  <c r="HC14" s="1"/>
  <c r="HD14" s="1"/>
  <c r="HA15"/>
  <c r="HB15" s="1"/>
  <c r="HC15" s="1"/>
  <c r="HD15" s="1"/>
  <c r="HA16"/>
  <c r="HB16" s="1"/>
  <c r="HC16" s="1"/>
  <c r="HD16" s="1"/>
  <c r="HA17"/>
  <c r="HB17" s="1"/>
  <c r="HC17" s="1"/>
  <c r="HD17" s="1"/>
  <c r="HA18"/>
  <c r="HB18" s="1"/>
  <c r="HC18" s="1"/>
  <c r="HD18" s="1"/>
  <c r="HA19"/>
  <c r="HB19" s="1"/>
  <c r="HC19" s="1"/>
  <c r="HD19" s="1"/>
  <c r="HA20"/>
  <c r="HB20" s="1"/>
  <c r="HC20" s="1"/>
  <c r="HD20" s="1"/>
  <c r="HA21"/>
  <c r="HB21" s="1"/>
  <c r="HC21" s="1"/>
  <c r="HD21" s="1"/>
  <c r="HA22"/>
  <c r="HB22" s="1"/>
  <c r="HC22" s="1"/>
  <c r="HD22" s="1"/>
  <c r="HA29"/>
  <c r="HB29" s="1"/>
  <c r="HC29" s="1"/>
  <c r="HD29" s="1"/>
  <c r="HA23"/>
  <c r="HB23" s="1"/>
  <c r="HC23" s="1"/>
  <c r="HD23" s="1"/>
  <c r="HA24"/>
  <c r="HB24" s="1"/>
  <c r="HC24" s="1"/>
  <c r="HD24" s="1"/>
  <c r="HA25"/>
  <c r="HB25" s="1"/>
  <c r="HC25" s="1"/>
  <c r="HD25" s="1"/>
  <c r="HA26"/>
  <c r="HB26" s="1"/>
  <c r="HC26" s="1"/>
  <c r="HD26" s="1"/>
  <c r="GZ3"/>
  <c r="GZ4"/>
  <c r="GZ5"/>
  <c r="GZ6"/>
  <c r="GZ7"/>
  <c r="GZ8"/>
  <c r="GZ9"/>
  <c r="GZ10"/>
  <c r="GZ11"/>
  <c r="GZ12"/>
  <c r="GZ13"/>
  <c r="GZ14"/>
  <c r="GZ15"/>
  <c r="GZ16"/>
  <c r="GZ17"/>
  <c r="GZ18"/>
  <c r="GZ19"/>
  <c r="GZ20"/>
  <c r="GZ21"/>
  <c r="GZ22"/>
  <c r="GZ29"/>
  <c r="GZ23"/>
  <c r="GZ24"/>
  <c r="GZ25"/>
  <c r="GZ26"/>
  <c r="GZ2"/>
  <c r="IF2" i="3"/>
  <c r="IG2" s="1"/>
  <c r="IH2" s="1"/>
  <c r="IE3" i="7"/>
  <c r="IF3" s="1"/>
  <c r="IG3" s="1"/>
  <c r="IH3" s="1"/>
  <c r="IE4"/>
  <c r="IF4" s="1"/>
  <c r="IG4" s="1"/>
  <c r="IH4" s="1"/>
  <c r="IE5"/>
  <c r="IF5" s="1"/>
  <c r="IG5" s="1"/>
  <c r="IH5" s="1"/>
  <c r="IE6"/>
  <c r="IF6" s="1"/>
  <c r="IG6" s="1"/>
  <c r="IH6" s="1"/>
  <c r="IE7"/>
  <c r="IF7" s="1"/>
  <c r="IG7" s="1"/>
  <c r="IH7" s="1"/>
  <c r="IE8"/>
  <c r="IF8" s="1"/>
  <c r="IG8" s="1"/>
  <c r="IH8" s="1"/>
  <c r="IE9"/>
  <c r="IF9" s="1"/>
  <c r="IG9" s="1"/>
  <c r="IH9" s="1"/>
  <c r="IE10"/>
  <c r="IF10" s="1"/>
  <c r="IG10" s="1"/>
  <c r="IH10" s="1"/>
  <c r="IE11"/>
  <c r="IF11" s="1"/>
  <c r="IG11" s="1"/>
  <c r="IH11" s="1"/>
  <c r="IE12"/>
  <c r="IF12" s="1"/>
  <c r="IG12" s="1"/>
  <c r="IH12" s="1"/>
  <c r="IE13"/>
  <c r="IF13" s="1"/>
  <c r="IG13" s="1"/>
  <c r="IH13" s="1"/>
  <c r="IE14"/>
  <c r="IF14" s="1"/>
  <c r="IG14" s="1"/>
  <c r="IH14" s="1"/>
  <c r="IE15"/>
  <c r="IF15" s="1"/>
  <c r="IG15" s="1"/>
  <c r="IH15" s="1"/>
  <c r="IE16"/>
  <c r="IF16" s="1"/>
  <c r="IG16" s="1"/>
  <c r="IH16" s="1"/>
  <c r="IE17"/>
  <c r="IF17" s="1"/>
  <c r="IG17" s="1"/>
  <c r="IH17" s="1"/>
  <c r="IE18"/>
  <c r="IF18" s="1"/>
  <c r="IG18" s="1"/>
  <c r="IH18" s="1"/>
  <c r="IE19"/>
  <c r="IF19" s="1"/>
  <c r="IG19" s="1"/>
  <c r="IH19" s="1"/>
  <c r="IE20"/>
  <c r="IF20" s="1"/>
  <c r="IG20" s="1"/>
  <c r="IH20" s="1"/>
  <c r="IE21"/>
  <c r="IF21" s="1"/>
  <c r="IG21" s="1"/>
  <c r="IH21" s="1"/>
  <c r="IE22"/>
  <c r="IF22" s="1"/>
  <c r="IG22" s="1"/>
  <c r="IH22" s="1"/>
  <c r="IE29"/>
  <c r="IF29" s="1"/>
  <c r="IG29" s="1"/>
  <c r="IH29" s="1"/>
  <c r="IE23"/>
  <c r="IF23" s="1"/>
  <c r="IG23" s="1"/>
  <c r="IH23" s="1"/>
  <c r="IE24"/>
  <c r="IF24" s="1"/>
  <c r="IG24" s="1"/>
  <c r="IH24" s="1"/>
  <c r="IE25"/>
  <c r="IF25" s="1"/>
  <c r="IG25" s="1"/>
  <c r="IH25" s="1"/>
  <c r="IE26"/>
  <c r="IF26" s="1"/>
  <c r="IG26" s="1"/>
  <c r="IH26" s="1"/>
  <c r="ID3"/>
  <c r="ID4"/>
  <c r="ID5"/>
  <c r="ID6"/>
  <c r="ID7"/>
  <c r="ID8"/>
  <c r="ID9"/>
  <c r="ID10"/>
  <c r="ID11"/>
  <c r="ID12"/>
  <c r="ID13"/>
  <c r="ID14"/>
  <c r="ID15"/>
  <c r="ID16"/>
  <c r="ID17"/>
  <c r="ID18"/>
  <c r="ID19"/>
  <c r="ID20"/>
  <c r="ID21"/>
  <c r="ID22"/>
  <c r="ID29"/>
  <c r="ID23"/>
  <c r="ID24"/>
  <c r="ID25"/>
  <c r="ID26"/>
  <c r="ID2"/>
  <c r="GG3" i="5" l="1"/>
  <c r="GH3" s="1"/>
  <c r="GI3" s="1"/>
  <c r="GJ3" s="1"/>
  <c r="GG4"/>
  <c r="GH4" s="1"/>
  <c r="GI4" s="1"/>
  <c r="GJ4" s="1"/>
  <c r="GG5"/>
  <c r="GH5" s="1"/>
  <c r="GI5" s="1"/>
  <c r="GJ5" s="1"/>
  <c r="GG6"/>
  <c r="GH6" s="1"/>
  <c r="GI6" s="1"/>
  <c r="GJ6" s="1"/>
  <c r="GG7"/>
  <c r="GH7" s="1"/>
  <c r="GI7" s="1"/>
  <c r="GJ7" s="1"/>
  <c r="GG8"/>
  <c r="GH8" s="1"/>
  <c r="GI8" s="1"/>
  <c r="GJ8" s="1"/>
  <c r="GG9"/>
  <c r="GH9" s="1"/>
  <c r="GI9" s="1"/>
  <c r="GJ9" s="1"/>
  <c r="GG10"/>
  <c r="GH10" s="1"/>
  <c r="GI10" s="1"/>
  <c r="GJ10" s="1"/>
  <c r="GG11"/>
  <c r="GH11" s="1"/>
  <c r="GI11" s="1"/>
  <c r="GJ11" s="1"/>
  <c r="GG12"/>
  <c r="GH12" s="1"/>
  <c r="GI12" s="1"/>
  <c r="GJ12" s="1"/>
  <c r="GG13"/>
  <c r="GH13" s="1"/>
  <c r="GI13" s="1"/>
  <c r="GJ13" s="1"/>
  <c r="GG14"/>
  <c r="GH14" s="1"/>
  <c r="GI14" s="1"/>
  <c r="GJ14" s="1"/>
  <c r="GG15"/>
  <c r="GH15" s="1"/>
  <c r="GI15" s="1"/>
  <c r="GJ15" s="1"/>
  <c r="GG16"/>
  <c r="GH16" s="1"/>
  <c r="GI16" s="1"/>
  <c r="GJ16" s="1"/>
  <c r="GG17"/>
  <c r="GH17" s="1"/>
  <c r="GI17" s="1"/>
  <c r="GJ17" s="1"/>
  <c r="GG18"/>
  <c r="GH18" s="1"/>
  <c r="GI18" s="1"/>
  <c r="GJ18" s="1"/>
  <c r="GG19"/>
  <c r="GH19" s="1"/>
  <c r="GI19" s="1"/>
  <c r="GJ19" s="1"/>
  <c r="GG20"/>
  <c r="GH20" s="1"/>
  <c r="GI20" s="1"/>
  <c r="GJ20" s="1"/>
  <c r="GG21"/>
  <c r="GH21" s="1"/>
  <c r="GI21" s="1"/>
  <c r="GJ21" s="1"/>
  <c r="GG22"/>
  <c r="GH22" s="1"/>
  <c r="GI22" s="1"/>
  <c r="GJ22" s="1"/>
  <c r="GF3"/>
  <c r="GF4"/>
  <c r="GF5"/>
  <c r="GF6"/>
  <c r="GF7"/>
  <c r="GF8"/>
  <c r="GF9"/>
  <c r="GF10"/>
  <c r="GF11"/>
  <c r="GF12"/>
  <c r="GF13"/>
  <c r="GF14"/>
  <c r="GF15"/>
  <c r="GF16"/>
  <c r="GF17"/>
  <c r="GF18"/>
  <c r="GF19"/>
  <c r="GF20"/>
  <c r="GF21"/>
  <c r="GF22"/>
  <c r="GF2"/>
  <c r="GT3" i="6"/>
  <c r="GT4"/>
  <c r="GT5"/>
  <c r="GT6"/>
  <c r="GT8"/>
  <c r="GT9"/>
  <c r="GT10"/>
  <c r="GT11"/>
  <c r="GT12"/>
  <c r="GT13"/>
  <c r="GT14"/>
  <c r="GT15"/>
  <c r="GT16"/>
  <c r="GT17"/>
  <c r="GT18"/>
  <c r="GT19"/>
  <c r="GT20"/>
  <c r="GS3"/>
  <c r="GS4"/>
  <c r="GS5"/>
  <c r="GS6"/>
  <c r="GS8"/>
  <c r="GS9"/>
  <c r="GS10"/>
  <c r="GS11"/>
  <c r="GS12"/>
  <c r="GS13"/>
  <c r="GS14"/>
  <c r="GS15"/>
  <c r="GS16"/>
  <c r="GS17"/>
  <c r="GS18"/>
  <c r="GS19"/>
  <c r="GS20"/>
  <c r="GR3"/>
  <c r="GR4"/>
  <c r="GR5"/>
  <c r="GR6"/>
  <c r="GR8"/>
  <c r="GR9"/>
  <c r="GR10"/>
  <c r="GR11"/>
  <c r="GR12"/>
  <c r="GR13"/>
  <c r="GR14"/>
  <c r="GR15"/>
  <c r="GR16"/>
  <c r="GR17"/>
  <c r="GR18"/>
  <c r="GR19"/>
  <c r="GR20"/>
  <c r="GQ3"/>
  <c r="GQ4"/>
  <c r="GQ5"/>
  <c r="GQ6"/>
  <c r="GQ7"/>
  <c r="GR7" s="1"/>
  <c r="GS7" s="1"/>
  <c r="GT7" s="1"/>
  <c r="GQ8"/>
  <c r="GQ9"/>
  <c r="GQ10"/>
  <c r="GQ11"/>
  <c r="GQ12"/>
  <c r="GQ13"/>
  <c r="GQ14"/>
  <c r="GQ15"/>
  <c r="GQ16"/>
  <c r="GQ17"/>
  <c r="GQ18"/>
  <c r="GQ19"/>
  <c r="GQ20"/>
  <c r="GP3"/>
  <c r="GP4"/>
  <c r="GP5"/>
  <c r="GP6"/>
  <c r="GP7"/>
  <c r="GP8"/>
  <c r="GP9"/>
  <c r="GP10"/>
  <c r="GP11"/>
  <c r="GP12"/>
  <c r="GP13"/>
  <c r="GP14"/>
  <c r="GP15"/>
  <c r="GP16"/>
  <c r="GP17"/>
  <c r="GP18"/>
  <c r="GP19"/>
  <c r="GP20"/>
  <c r="GP2"/>
  <c r="HT20"/>
  <c r="HU3"/>
  <c r="HV3" s="1"/>
  <c r="HW3" s="1"/>
  <c r="HX3" s="1"/>
  <c r="HU4"/>
  <c r="HV4" s="1"/>
  <c r="HW4" s="1"/>
  <c r="HX4" s="1"/>
  <c r="HU5"/>
  <c r="HV5" s="1"/>
  <c r="HW5" s="1"/>
  <c r="HX5" s="1"/>
  <c r="HU6"/>
  <c r="HV6" s="1"/>
  <c r="HW6" s="1"/>
  <c r="HX6" s="1"/>
  <c r="HU7"/>
  <c r="HV7" s="1"/>
  <c r="HW7" s="1"/>
  <c r="HX7" s="1"/>
  <c r="HU8"/>
  <c r="HV8" s="1"/>
  <c r="HW8" s="1"/>
  <c r="HX8" s="1"/>
  <c r="HU9"/>
  <c r="HV9" s="1"/>
  <c r="HW9" s="1"/>
  <c r="HX9" s="1"/>
  <c r="HU10"/>
  <c r="HV10" s="1"/>
  <c r="HW10" s="1"/>
  <c r="HX10" s="1"/>
  <c r="HU11"/>
  <c r="HV11" s="1"/>
  <c r="HW11" s="1"/>
  <c r="HX11" s="1"/>
  <c r="HU12"/>
  <c r="HV12" s="1"/>
  <c r="HW12" s="1"/>
  <c r="HX12" s="1"/>
  <c r="HU13"/>
  <c r="HV13" s="1"/>
  <c r="HW13" s="1"/>
  <c r="HX13" s="1"/>
  <c r="HU14"/>
  <c r="HV14" s="1"/>
  <c r="HW14" s="1"/>
  <c r="HX14" s="1"/>
  <c r="HU15"/>
  <c r="HV15" s="1"/>
  <c r="HW15" s="1"/>
  <c r="HX15" s="1"/>
  <c r="HU16"/>
  <c r="HV16" s="1"/>
  <c r="HW16" s="1"/>
  <c r="HX16" s="1"/>
  <c r="HU17"/>
  <c r="HV17" s="1"/>
  <c r="HW17" s="1"/>
  <c r="HX17" s="1"/>
  <c r="HU18"/>
  <c r="HV18" s="1"/>
  <c r="HW18" s="1"/>
  <c r="HX18" s="1"/>
  <c r="HU19"/>
  <c r="HV19" s="1"/>
  <c r="HW19" s="1"/>
  <c r="HX19" s="1"/>
  <c r="HU20"/>
  <c r="HV20" s="1"/>
  <c r="HW20" s="1"/>
  <c r="HX20" s="1"/>
  <c r="HU2"/>
  <c r="HT3"/>
  <c r="HT4"/>
  <c r="HT5"/>
  <c r="HT6"/>
  <c r="HT7"/>
  <c r="HT8"/>
  <c r="HT9"/>
  <c r="HT10"/>
  <c r="HT11"/>
  <c r="HT12"/>
  <c r="HT13"/>
  <c r="HT14"/>
  <c r="HT15"/>
  <c r="HT16"/>
  <c r="HT17"/>
  <c r="HT18"/>
  <c r="HT19"/>
  <c r="HT2"/>
  <c r="GQ3" i="7"/>
  <c r="GR3" s="1"/>
  <c r="GS3" s="1"/>
  <c r="GT3" s="1"/>
  <c r="GQ4"/>
  <c r="GR4" s="1"/>
  <c r="GS4" s="1"/>
  <c r="GT4" s="1"/>
  <c r="GQ5"/>
  <c r="GR5" s="1"/>
  <c r="GS5" s="1"/>
  <c r="GT5" s="1"/>
  <c r="GQ6"/>
  <c r="GR6" s="1"/>
  <c r="GS6" s="1"/>
  <c r="GT6" s="1"/>
  <c r="GQ7"/>
  <c r="GR7" s="1"/>
  <c r="GS7" s="1"/>
  <c r="GT7" s="1"/>
  <c r="GQ8"/>
  <c r="GR8" s="1"/>
  <c r="GS8" s="1"/>
  <c r="GT8" s="1"/>
  <c r="GQ9"/>
  <c r="GR9" s="1"/>
  <c r="GS9" s="1"/>
  <c r="GT9" s="1"/>
  <c r="GQ10"/>
  <c r="GR10" s="1"/>
  <c r="GS10" s="1"/>
  <c r="GT10" s="1"/>
  <c r="GQ11"/>
  <c r="GR11" s="1"/>
  <c r="GS11" s="1"/>
  <c r="GT11" s="1"/>
  <c r="GQ12"/>
  <c r="GR12" s="1"/>
  <c r="GS12" s="1"/>
  <c r="GT12" s="1"/>
  <c r="GQ13"/>
  <c r="GR13" s="1"/>
  <c r="GS13" s="1"/>
  <c r="GT13" s="1"/>
  <c r="GQ14"/>
  <c r="GR14" s="1"/>
  <c r="GS14" s="1"/>
  <c r="GT14" s="1"/>
  <c r="GQ15"/>
  <c r="GR15" s="1"/>
  <c r="GS15" s="1"/>
  <c r="GT15" s="1"/>
  <c r="GQ16"/>
  <c r="GR16" s="1"/>
  <c r="GS16" s="1"/>
  <c r="GT16" s="1"/>
  <c r="GQ17"/>
  <c r="GR17" s="1"/>
  <c r="GS17" s="1"/>
  <c r="GT17" s="1"/>
  <c r="GQ18"/>
  <c r="GR18" s="1"/>
  <c r="GS18" s="1"/>
  <c r="GT18" s="1"/>
  <c r="GQ19"/>
  <c r="GR19" s="1"/>
  <c r="GS19" s="1"/>
  <c r="GT19" s="1"/>
  <c r="GQ20"/>
  <c r="GR20" s="1"/>
  <c r="GS20" s="1"/>
  <c r="GT20" s="1"/>
  <c r="GQ21"/>
  <c r="GR21" s="1"/>
  <c r="GS21" s="1"/>
  <c r="GT21" s="1"/>
  <c r="GQ22"/>
  <c r="GR22" s="1"/>
  <c r="GS22" s="1"/>
  <c r="GT22" s="1"/>
  <c r="GQ29"/>
  <c r="GR29" s="1"/>
  <c r="GS29" s="1"/>
  <c r="GT29" s="1"/>
  <c r="GQ23"/>
  <c r="GR23" s="1"/>
  <c r="GS23" s="1"/>
  <c r="GT23" s="1"/>
  <c r="GQ24"/>
  <c r="GR24" s="1"/>
  <c r="GS24" s="1"/>
  <c r="GT24" s="1"/>
  <c r="GQ25"/>
  <c r="GR25" s="1"/>
  <c r="GS25" s="1"/>
  <c r="GT25" s="1"/>
  <c r="GQ26"/>
  <c r="GR26" s="1"/>
  <c r="GS26" s="1"/>
  <c r="GT26" s="1"/>
  <c r="GQ2"/>
  <c r="GP3"/>
  <c r="GP4"/>
  <c r="GP5"/>
  <c r="GP6"/>
  <c r="GP7"/>
  <c r="GP8"/>
  <c r="GP9"/>
  <c r="GP10"/>
  <c r="GP11"/>
  <c r="GP12"/>
  <c r="GP13"/>
  <c r="GP14"/>
  <c r="GP15"/>
  <c r="GP16"/>
  <c r="GP17"/>
  <c r="GP18"/>
  <c r="GP19"/>
  <c r="GP20"/>
  <c r="GP21"/>
  <c r="GP22"/>
  <c r="GP29"/>
  <c r="GP23"/>
  <c r="GP24"/>
  <c r="GP25"/>
  <c r="GP26"/>
  <c r="GP2"/>
  <c r="HA3" i="2"/>
  <c r="HB3" s="1"/>
  <c r="HC3" s="1"/>
  <c r="HD3" s="1"/>
  <c r="HA4"/>
  <c r="HB4" s="1"/>
  <c r="HC4" s="1"/>
  <c r="HD4" s="1"/>
  <c r="HA5"/>
  <c r="HB5" s="1"/>
  <c r="HC5" s="1"/>
  <c r="HD5" s="1"/>
  <c r="HA6"/>
  <c r="HB6" s="1"/>
  <c r="HC6" s="1"/>
  <c r="HD6" s="1"/>
  <c r="HA7"/>
  <c r="HB7" s="1"/>
  <c r="HC7" s="1"/>
  <c r="HD7" s="1"/>
  <c r="HA8"/>
  <c r="HB8" s="1"/>
  <c r="HC8" s="1"/>
  <c r="HD8" s="1"/>
  <c r="HA9"/>
  <c r="HB9" s="1"/>
  <c r="HC9" s="1"/>
  <c r="HD9" s="1"/>
  <c r="HA10"/>
  <c r="HB10" s="1"/>
  <c r="HC10" s="1"/>
  <c r="HD10" s="1"/>
  <c r="HA11"/>
  <c r="HB11" s="1"/>
  <c r="HC11" s="1"/>
  <c r="HD11" s="1"/>
  <c r="HA12"/>
  <c r="HB12" s="1"/>
  <c r="HC12" s="1"/>
  <c r="HD12" s="1"/>
  <c r="HA13"/>
  <c r="HB13" s="1"/>
  <c r="HC13" s="1"/>
  <c r="HD13" s="1"/>
  <c r="HA14"/>
  <c r="HB14" s="1"/>
  <c r="HC14" s="1"/>
  <c r="HD14" s="1"/>
  <c r="HA15"/>
  <c r="HB15" s="1"/>
  <c r="HC15" s="1"/>
  <c r="HD15" s="1"/>
  <c r="HA37"/>
  <c r="HB37" s="1"/>
  <c r="HC37" s="1"/>
  <c r="HD37" s="1"/>
  <c r="HA38"/>
  <c r="HB38" s="1"/>
  <c r="HC38" s="1"/>
  <c r="HD38" s="1"/>
  <c r="HA16"/>
  <c r="HB16" s="1"/>
  <c r="HC16" s="1"/>
  <c r="HD16" s="1"/>
  <c r="HA17"/>
  <c r="HB17" s="1"/>
  <c r="HC17" s="1"/>
  <c r="HD17" s="1"/>
  <c r="HA18"/>
  <c r="HB18" s="1"/>
  <c r="HC18" s="1"/>
  <c r="HD18" s="1"/>
  <c r="HA19"/>
  <c r="HB19" s="1"/>
  <c r="HC19" s="1"/>
  <c r="HD19" s="1"/>
  <c r="HA20"/>
  <c r="HB20" s="1"/>
  <c r="HC20" s="1"/>
  <c r="HD20" s="1"/>
  <c r="HA21"/>
  <c r="HB21" s="1"/>
  <c r="HC21" s="1"/>
  <c r="HD21" s="1"/>
  <c r="HA22"/>
  <c r="HB22" s="1"/>
  <c r="HC22" s="1"/>
  <c r="HD22" s="1"/>
  <c r="HA23"/>
  <c r="HB23" s="1"/>
  <c r="HC23" s="1"/>
  <c r="HD23" s="1"/>
  <c r="HA24"/>
  <c r="HB24" s="1"/>
  <c r="HC24" s="1"/>
  <c r="HD24" s="1"/>
  <c r="HA25"/>
  <c r="HB25" s="1"/>
  <c r="HC25" s="1"/>
  <c r="HD25" s="1"/>
  <c r="HA26"/>
  <c r="HB26" s="1"/>
  <c r="HC26" s="1"/>
  <c r="HD26" s="1"/>
  <c r="HA27"/>
  <c r="HB27" s="1"/>
  <c r="HC27" s="1"/>
  <c r="HD27" s="1"/>
  <c r="HA28"/>
  <c r="HB28" s="1"/>
  <c r="HC28" s="1"/>
  <c r="HD28" s="1"/>
  <c r="HA2"/>
  <c r="GZ3"/>
  <c r="GZ4"/>
  <c r="GZ5"/>
  <c r="GZ6"/>
  <c r="GZ7"/>
  <c r="GZ8"/>
  <c r="GZ9"/>
  <c r="GZ10"/>
  <c r="GZ11"/>
  <c r="GZ12"/>
  <c r="GZ13"/>
  <c r="GZ14"/>
  <c r="GZ15"/>
  <c r="GZ37"/>
  <c r="GZ38"/>
  <c r="GZ16"/>
  <c r="GZ17"/>
  <c r="GZ18"/>
  <c r="GZ19"/>
  <c r="GZ20"/>
  <c r="GZ21"/>
  <c r="GZ22"/>
  <c r="GZ23"/>
  <c r="GZ24"/>
  <c r="GZ25"/>
  <c r="GZ26"/>
  <c r="GZ27"/>
  <c r="GZ28"/>
  <c r="GZ2"/>
  <c r="HA3" i="4"/>
  <c r="HB3" s="1"/>
  <c r="HC3" s="1"/>
  <c r="HD3" s="1"/>
  <c r="HA38"/>
  <c r="HB38" s="1"/>
  <c r="HC38" s="1"/>
  <c r="HD38" s="1"/>
  <c r="HA4"/>
  <c r="HB4" s="1"/>
  <c r="HC4" s="1"/>
  <c r="HD4" s="1"/>
  <c r="HA5"/>
  <c r="HB5" s="1"/>
  <c r="HC5" s="1"/>
  <c r="HD5" s="1"/>
  <c r="HA6"/>
  <c r="HB6" s="1"/>
  <c r="HC6" s="1"/>
  <c r="HD6" s="1"/>
  <c r="HA7"/>
  <c r="HB7" s="1"/>
  <c r="HC7" s="1"/>
  <c r="HD7" s="1"/>
  <c r="HA8"/>
  <c r="HB8" s="1"/>
  <c r="HC8" s="1"/>
  <c r="HD8" s="1"/>
  <c r="HA9"/>
  <c r="HB9" s="1"/>
  <c r="HC9" s="1"/>
  <c r="HD9" s="1"/>
  <c r="HA10"/>
  <c r="HB10" s="1"/>
  <c r="HC10" s="1"/>
  <c r="HD10" s="1"/>
  <c r="HA11"/>
  <c r="HB11" s="1"/>
  <c r="HC11" s="1"/>
  <c r="HD11" s="1"/>
  <c r="HA12"/>
  <c r="HB12" s="1"/>
  <c r="HC12" s="1"/>
  <c r="HD12" s="1"/>
  <c r="HA13"/>
  <c r="HB13" s="1"/>
  <c r="HC13" s="1"/>
  <c r="HD13" s="1"/>
  <c r="HA14"/>
  <c r="HB14" s="1"/>
  <c r="HC14" s="1"/>
  <c r="HD14" s="1"/>
  <c r="HA15"/>
  <c r="HB15" s="1"/>
  <c r="HC15" s="1"/>
  <c r="HD15" s="1"/>
  <c r="HA16"/>
  <c r="HB16" s="1"/>
  <c r="HC16" s="1"/>
  <c r="HD16" s="1"/>
  <c r="HA17"/>
  <c r="HB17" s="1"/>
  <c r="HC17" s="1"/>
  <c r="HD17" s="1"/>
  <c r="HA18"/>
  <c r="HB18" s="1"/>
  <c r="HC18" s="1"/>
  <c r="HD18" s="1"/>
  <c r="HA19"/>
  <c r="HB19" s="1"/>
  <c r="HC19" s="1"/>
  <c r="HD19" s="1"/>
  <c r="HA20"/>
  <c r="HB20" s="1"/>
  <c r="HC20" s="1"/>
  <c r="HD20" s="1"/>
  <c r="HA21"/>
  <c r="HB21" s="1"/>
  <c r="HC21" s="1"/>
  <c r="HD21" s="1"/>
  <c r="HA22"/>
  <c r="HB22" s="1"/>
  <c r="HC22" s="1"/>
  <c r="HD22" s="1"/>
  <c r="HA23"/>
  <c r="HB23" s="1"/>
  <c r="HC23" s="1"/>
  <c r="HD23" s="1"/>
  <c r="HA24"/>
  <c r="HB24" s="1"/>
  <c r="HC24" s="1"/>
  <c r="HD24" s="1"/>
  <c r="HA25"/>
  <c r="HB25" s="1"/>
  <c r="HC25" s="1"/>
  <c r="HD25" s="1"/>
  <c r="HA26"/>
  <c r="HB26" s="1"/>
  <c r="HC26" s="1"/>
  <c r="HD26" s="1"/>
  <c r="HA27"/>
  <c r="HB27" s="1"/>
  <c r="HC27" s="1"/>
  <c r="HD27" s="1"/>
  <c r="HA28"/>
  <c r="HB28" s="1"/>
  <c r="HC28" s="1"/>
  <c r="HD28" s="1"/>
  <c r="HA29"/>
  <c r="HB29" s="1"/>
  <c r="HC29" s="1"/>
  <c r="HD29" s="1"/>
  <c r="HA30"/>
  <c r="HB30" s="1"/>
  <c r="HC30" s="1"/>
  <c r="HD30" s="1"/>
  <c r="HA31"/>
  <c r="HB31" s="1"/>
  <c r="HC31" s="1"/>
  <c r="HD31" s="1"/>
  <c r="HA32"/>
  <c r="HB32" s="1"/>
  <c r="HC32" s="1"/>
  <c r="HD32" s="1"/>
  <c r="HA2"/>
  <c r="GZ3"/>
  <c r="GZ38"/>
  <c r="GZ4"/>
  <c r="GZ5"/>
  <c r="GZ6"/>
  <c r="GZ7"/>
  <c r="GZ8"/>
  <c r="GZ9"/>
  <c r="GZ10"/>
  <c r="GZ11"/>
  <c r="GZ12"/>
  <c r="GZ13"/>
  <c r="GZ14"/>
  <c r="GZ15"/>
  <c r="GZ16"/>
  <c r="GZ17"/>
  <c r="GZ18"/>
  <c r="GZ19"/>
  <c r="GZ20"/>
  <c r="GZ21"/>
  <c r="GZ22"/>
  <c r="GZ23"/>
  <c r="GZ24"/>
  <c r="GZ25"/>
  <c r="GZ26"/>
  <c r="GZ27"/>
  <c r="GZ28"/>
  <c r="GZ29"/>
  <c r="GZ30"/>
  <c r="GZ31"/>
  <c r="GZ32"/>
  <c r="GZ2"/>
  <c r="HU3" i="2"/>
  <c r="HV3" s="1"/>
  <c r="HW3" s="1"/>
  <c r="HX3" s="1"/>
  <c r="HU4"/>
  <c r="HV4" s="1"/>
  <c r="HW4" s="1"/>
  <c r="HX4" s="1"/>
  <c r="HU5"/>
  <c r="HV5" s="1"/>
  <c r="HW5" s="1"/>
  <c r="HX5" s="1"/>
  <c r="HU6"/>
  <c r="HV6" s="1"/>
  <c r="HW6" s="1"/>
  <c r="HX6" s="1"/>
  <c r="HU7"/>
  <c r="HV7" s="1"/>
  <c r="HW7" s="1"/>
  <c r="HX7" s="1"/>
  <c r="HU8"/>
  <c r="HV8" s="1"/>
  <c r="HW8" s="1"/>
  <c r="HX8" s="1"/>
  <c r="HU9"/>
  <c r="HV9" s="1"/>
  <c r="HW9" s="1"/>
  <c r="HX9" s="1"/>
  <c r="HU10"/>
  <c r="HV10" s="1"/>
  <c r="HW10" s="1"/>
  <c r="HX10" s="1"/>
  <c r="HU11"/>
  <c r="HV11" s="1"/>
  <c r="HW11" s="1"/>
  <c r="HX11" s="1"/>
  <c r="HU12"/>
  <c r="HV12" s="1"/>
  <c r="HW12" s="1"/>
  <c r="HX12" s="1"/>
  <c r="HU13"/>
  <c r="HV13" s="1"/>
  <c r="HW13" s="1"/>
  <c r="HX13" s="1"/>
  <c r="HU14"/>
  <c r="HV14" s="1"/>
  <c r="HW14" s="1"/>
  <c r="HX14" s="1"/>
  <c r="HU15"/>
  <c r="HV15" s="1"/>
  <c r="HW15" s="1"/>
  <c r="HX15" s="1"/>
  <c r="HU37"/>
  <c r="HV37" s="1"/>
  <c r="HW37" s="1"/>
  <c r="HX37" s="1"/>
  <c r="HU38"/>
  <c r="HV38" s="1"/>
  <c r="HW38" s="1"/>
  <c r="HX38" s="1"/>
  <c r="HU16"/>
  <c r="HV16" s="1"/>
  <c r="HW16" s="1"/>
  <c r="HX16" s="1"/>
  <c r="HU17"/>
  <c r="HV17" s="1"/>
  <c r="HW17" s="1"/>
  <c r="HX17" s="1"/>
  <c r="HU18"/>
  <c r="HV18" s="1"/>
  <c r="HW18" s="1"/>
  <c r="HX18" s="1"/>
  <c r="HU19"/>
  <c r="HV19" s="1"/>
  <c r="HW19" s="1"/>
  <c r="HX19" s="1"/>
  <c r="HU20"/>
  <c r="HV20" s="1"/>
  <c r="HW20" s="1"/>
  <c r="HX20" s="1"/>
  <c r="HU21"/>
  <c r="HV21" s="1"/>
  <c r="HW21" s="1"/>
  <c r="HX21" s="1"/>
  <c r="HU22"/>
  <c r="HV22" s="1"/>
  <c r="HW22" s="1"/>
  <c r="HX22" s="1"/>
  <c r="HU23"/>
  <c r="HV23" s="1"/>
  <c r="HW23" s="1"/>
  <c r="HX23" s="1"/>
  <c r="HU24"/>
  <c r="HV24" s="1"/>
  <c r="HW24" s="1"/>
  <c r="HX24" s="1"/>
  <c r="HU25"/>
  <c r="HV25" s="1"/>
  <c r="HW25" s="1"/>
  <c r="HX25" s="1"/>
  <c r="HU26"/>
  <c r="HV26" s="1"/>
  <c r="HW26" s="1"/>
  <c r="HX26" s="1"/>
  <c r="HU27"/>
  <c r="HV27" s="1"/>
  <c r="HW27" s="1"/>
  <c r="HX27" s="1"/>
  <c r="HU28"/>
  <c r="HV28" s="1"/>
  <c r="HW28" s="1"/>
  <c r="HX28" s="1"/>
  <c r="HU2"/>
  <c r="HT3"/>
  <c r="HT4"/>
  <c r="HT5"/>
  <c r="HT6"/>
  <c r="HT7"/>
  <c r="HT8"/>
  <c r="HT9"/>
  <c r="HT10"/>
  <c r="HT11"/>
  <c r="HT12"/>
  <c r="HT13"/>
  <c r="HT14"/>
  <c r="HT15"/>
  <c r="HT37"/>
  <c r="HT38"/>
  <c r="HT16"/>
  <c r="HT17"/>
  <c r="HT18"/>
  <c r="HT19"/>
  <c r="HT20"/>
  <c r="HT21"/>
  <c r="HT22"/>
  <c r="HT23"/>
  <c r="HT24"/>
  <c r="HT25"/>
  <c r="HT26"/>
  <c r="HT27"/>
  <c r="HT28"/>
  <c r="HT2"/>
  <c r="HK3" i="4"/>
  <c r="HL3" s="1"/>
  <c r="HM3" s="1"/>
  <c r="HN3" s="1"/>
  <c r="HK38"/>
  <c r="HL38" s="1"/>
  <c r="HM38" s="1"/>
  <c r="HN38" s="1"/>
  <c r="HK4"/>
  <c r="HL4" s="1"/>
  <c r="HM4" s="1"/>
  <c r="HN4" s="1"/>
  <c r="HK5"/>
  <c r="HL5" s="1"/>
  <c r="HM5" s="1"/>
  <c r="HN5" s="1"/>
  <c r="HK6"/>
  <c r="HL6" s="1"/>
  <c r="HM6" s="1"/>
  <c r="HN6" s="1"/>
  <c r="HK7"/>
  <c r="HL7" s="1"/>
  <c r="HM7" s="1"/>
  <c r="HN7" s="1"/>
  <c r="HK8"/>
  <c r="HL8" s="1"/>
  <c r="HM8" s="1"/>
  <c r="HN8" s="1"/>
  <c r="HK9"/>
  <c r="HL9" s="1"/>
  <c r="HM9" s="1"/>
  <c r="HN9" s="1"/>
  <c r="HK10"/>
  <c r="HL10" s="1"/>
  <c r="HM10" s="1"/>
  <c r="HN10" s="1"/>
  <c r="HK11"/>
  <c r="HL11" s="1"/>
  <c r="HM11" s="1"/>
  <c r="HN11" s="1"/>
  <c r="HK12"/>
  <c r="HL12" s="1"/>
  <c r="HM12" s="1"/>
  <c r="HN12" s="1"/>
  <c r="HK13"/>
  <c r="HL13" s="1"/>
  <c r="HM13" s="1"/>
  <c r="HN13" s="1"/>
  <c r="HK14"/>
  <c r="HL14" s="1"/>
  <c r="HM14" s="1"/>
  <c r="HN14" s="1"/>
  <c r="HK15"/>
  <c r="HL15" s="1"/>
  <c r="HM15" s="1"/>
  <c r="HN15" s="1"/>
  <c r="HK16"/>
  <c r="HL16" s="1"/>
  <c r="HM16" s="1"/>
  <c r="HN16" s="1"/>
  <c r="HK17"/>
  <c r="HL17" s="1"/>
  <c r="HM17" s="1"/>
  <c r="HN17" s="1"/>
  <c r="HK18"/>
  <c r="HL18" s="1"/>
  <c r="HM18" s="1"/>
  <c r="HN18" s="1"/>
  <c r="HK19"/>
  <c r="HL19" s="1"/>
  <c r="HM19" s="1"/>
  <c r="HN19" s="1"/>
  <c r="HK20"/>
  <c r="HL20" s="1"/>
  <c r="HM20" s="1"/>
  <c r="HN20" s="1"/>
  <c r="HK21"/>
  <c r="HL21" s="1"/>
  <c r="HM21" s="1"/>
  <c r="HN21" s="1"/>
  <c r="HK22"/>
  <c r="HL22" s="1"/>
  <c r="HM22" s="1"/>
  <c r="HN22" s="1"/>
  <c r="HK23"/>
  <c r="HL23" s="1"/>
  <c r="HM23" s="1"/>
  <c r="HN23" s="1"/>
  <c r="HK24"/>
  <c r="HL24" s="1"/>
  <c r="HM24" s="1"/>
  <c r="HN24" s="1"/>
  <c r="HK25"/>
  <c r="HL25" s="1"/>
  <c r="HM25" s="1"/>
  <c r="HN25" s="1"/>
  <c r="HK26"/>
  <c r="HL26" s="1"/>
  <c r="HM26" s="1"/>
  <c r="HN26" s="1"/>
  <c r="HK27"/>
  <c r="HL27" s="1"/>
  <c r="HM27" s="1"/>
  <c r="HN27" s="1"/>
  <c r="HK28"/>
  <c r="HL28" s="1"/>
  <c r="HM28" s="1"/>
  <c r="HN28" s="1"/>
  <c r="HK29"/>
  <c r="HL29" s="1"/>
  <c r="HM29" s="1"/>
  <c r="HN29" s="1"/>
  <c r="HK30"/>
  <c r="HL30" s="1"/>
  <c r="HM30" s="1"/>
  <c r="HN30" s="1"/>
  <c r="HK31"/>
  <c r="HL31" s="1"/>
  <c r="HM31" s="1"/>
  <c r="HN31" s="1"/>
  <c r="HK32"/>
  <c r="HL32" s="1"/>
  <c r="HM32" s="1"/>
  <c r="HN32" s="1"/>
  <c r="HK2"/>
  <c r="HJ3"/>
  <c r="HJ38"/>
  <c r="HJ4"/>
  <c r="HJ5"/>
  <c r="HJ6"/>
  <c r="HJ7"/>
  <c r="HJ8"/>
  <c r="HJ9"/>
  <c r="HJ10"/>
  <c r="HJ11"/>
  <c r="HJ12"/>
  <c r="HJ13"/>
  <c r="HJ14"/>
  <c r="HJ15"/>
  <c r="HJ16"/>
  <c r="HJ17"/>
  <c r="HJ18"/>
  <c r="HJ19"/>
  <c r="HJ20"/>
  <c r="HJ21"/>
  <c r="HJ22"/>
  <c r="HJ23"/>
  <c r="HJ24"/>
  <c r="HJ25"/>
  <c r="HJ26"/>
  <c r="HJ27"/>
  <c r="HJ28"/>
  <c r="HJ29"/>
  <c r="HJ30"/>
  <c r="HJ31"/>
  <c r="HJ32"/>
  <c r="HJ2"/>
  <c r="GG3"/>
  <c r="GH3" s="1"/>
  <c r="GI3" s="1"/>
  <c r="GJ3" s="1"/>
  <c r="GG38"/>
  <c r="GH38" s="1"/>
  <c r="GI38" s="1"/>
  <c r="GJ38" s="1"/>
  <c r="GG4"/>
  <c r="GH4" s="1"/>
  <c r="GI4" s="1"/>
  <c r="GJ4" s="1"/>
  <c r="GG5"/>
  <c r="GH5" s="1"/>
  <c r="GI5" s="1"/>
  <c r="GJ5" s="1"/>
  <c r="GG6"/>
  <c r="GH6" s="1"/>
  <c r="GI6" s="1"/>
  <c r="GJ6" s="1"/>
  <c r="GG7"/>
  <c r="GH7" s="1"/>
  <c r="GI7" s="1"/>
  <c r="GJ7" s="1"/>
  <c r="GG8"/>
  <c r="GH8" s="1"/>
  <c r="GI8" s="1"/>
  <c r="GJ8" s="1"/>
  <c r="GG9"/>
  <c r="GH9" s="1"/>
  <c r="GI9" s="1"/>
  <c r="GJ9" s="1"/>
  <c r="GG10"/>
  <c r="GH10" s="1"/>
  <c r="GI10" s="1"/>
  <c r="GJ10" s="1"/>
  <c r="GG11"/>
  <c r="GH11" s="1"/>
  <c r="GI11" s="1"/>
  <c r="GJ11" s="1"/>
  <c r="GG12"/>
  <c r="GH12" s="1"/>
  <c r="GI12" s="1"/>
  <c r="GJ12" s="1"/>
  <c r="GG13"/>
  <c r="GH13" s="1"/>
  <c r="GI13" s="1"/>
  <c r="GJ13" s="1"/>
  <c r="GG14"/>
  <c r="GH14" s="1"/>
  <c r="GI14" s="1"/>
  <c r="GJ14" s="1"/>
  <c r="GG15"/>
  <c r="GH15" s="1"/>
  <c r="GI15" s="1"/>
  <c r="GJ15" s="1"/>
  <c r="GG16"/>
  <c r="GH16" s="1"/>
  <c r="GI16" s="1"/>
  <c r="GJ16" s="1"/>
  <c r="GG17"/>
  <c r="GH17" s="1"/>
  <c r="GI17" s="1"/>
  <c r="GJ17" s="1"/>
  <c r="GG18"/>
  <c r="GH18" s="1"/>
  <c r="GI18" s="1"/>
  <c r="GJ18" s="1"/>
  <c r="GG19"/>
  <c r="GH19" s="1"/>
  <c r="GI19" s="1"/>
  <c r="GJ19" s="1"/>
  <c r="GG20"/>
  <c r="GH20" s="1"/>
  <c r="GI20" s="1"/>
  <c r="GJ20" s="1"/>
  <c r="GG21"/>
  <c r="GH21" s="1"/>
  <c r="GI21" s="1"/>
  <c r="GJ21" s="1"/>
  <c r="GG22"/>
  <c r="GH22" s="1"/>
  <c r="GI22" s="1"/>
  <c r="GJ22" s="1"/>
  <c r="GG23"/>
  <c r="GH23" s="1"/>
  <c r="GI23" s="1"/>
  <c r="GJ23" s="1"/>
  <c r="GG24"/>
  <c r="GH24" s="1"/>
  <c r="GI24" s="1"/>
  <c r="GJ24" s="1"/>
  <c r="GG25"/>
  <c r="GH25" s="1"/>
  <c r="GI25" s="1"/>
  <c r="GJ25" s="1"/>
  <c r="GG26"/>
  <c r="GH26" s="1"/>
  <c r="GI26" s="1"/>
  <c r="GJ26" s="1"/>
  <c r="GG27"/>
  <c r="GH27" s="1"/>
  <c r="GI27" s="1"/>
  <c r="GJ27" s="1"/>
  <c r="GG28"/>
  <c r="GH28" s="1"/>
  <c r="GI28" s="1"/>
  <c r="GJ28" s="1"/>
  <c r="GG29"/>
  <c r="GH29" s="1"/>
  <c r="GI29" s="1"/>
  <c r="GJ29" s="1"/>
  <c r="GG30"/>
  <c r="GH30" s="1"/>
  <c r="GI30" s="1"/>
  <c r="GJ30" s="1"/>
  <c r="GG31"/>
  <c r="GH31" s="1"/>
  <c r="GI31" s="1"/>
  <c r="GJ31" s="1"/>
  <c r="GG32"/>
  <c r="GH32" s="1"/>
  <c r="GI32" s="1"/>
  <c r="GJ32" s="1"/>
  <c r="GG2"/>
  <c r="GF3"/>
  <c r="GF38"/>
  <c r="GF4"/>
  <c r="GF5"/>
  <c r="GF6"/>
  <c r="GF7"/>
  <c r="GF8"/>
  <c r="GF9"/>
  <c r="GF10"/>
  <c r="GF11"/>
  <c r="GF12"/>
  <c r="GF13"/>
  <c r="GF14"/>
  <c r="GF15"/>
  <c r="GF16"/>
  <c r="GF17"/>
  <c r="GF18"/>
  <c r="GF19"/>
  <c r="GF20"/>
  <c r="GF21"/>
  <c r="GF22"/>
  <c r="GF23"/>
  <c r="GF24"/>
  <c r="GF25"/>
  <c r="GF26"/>
  <c r="GF27"/>
  <c r="GF28"/>
  <c r="GF29"/>
  <c r="GF30"/>
  <c r="GF31"/>
  <c r="GF32"/>
  <c r="GF2"/>
  <c r="HU3" i="7"/>
  <c r="HV3" s="1"/>
  <c r="HW3" s="1"/>
  <c r="HX3" s="1"/>
  <c r="HU4"/>
  <c r="HV4" s="1"/>
  <c r="HW4" s="1"/>
  <c r="HX4" s="1"/>
  <c r="HU5"/>
  <c r="HV5" s="1"/>
  <c r="HW5" s="1"/>
  <c r="HX5" s="1"/>
  <c r="HU6"/>
  <c r="HV6" s="1"/>
  <c r="HW6" s="1"/>
  <c r="HX6" s="1"/>
  <c r="HU7"/>
  <c r="HV7" s="1"/>
  <c r="HW7" s="1"/>
  <c r="HX7" s="1"/>
  <c r="HU8"/>
  <c r="HV8" s="1"/>
  <c r="HW8" s="1"/>
  <c r="HX8" s="1"/>
  <c r="HU9"/>
  <c r="HV9" s="1"/>
  <c r="HW9" s="1"/>
  <c r="HX9" s="1"/>
  <c r="HU10"/>
  <c r="HV10" s="1"/>
  <c r="HW10" s="1"/>
  <c r="HX10" s="1"/>
  <c r="HU11"/>
  <c r="HV11" s="1"/>
  <c r="HW11" s="1"/>
  <c r="HX11" s="1"/>
  <c r="HU12"/>
  <c r="HV12" s="1"/>
  <c r="HW12" s="1"/>
  <c r="HX12" s="1"/>
  <c r="HU13"/>
  <c r="HV13" s="1"/>
  <c r="HW13" s="1"/>
  <c r="HX13" s="1"/>
  <c r="HU14"/>
  <c r="HV14" s="1"/>
  <c r="HW14" s="1"/>
  <c r="HX14" s="1"/>
  <c r="HU15"/>
  <c r="HV15" s="1"/>
  <c r="HW15" s="1"/>
  <c r="HX15" s="1"/>
  <c r="HU16"/>
  <c r="HV16" s="1"/>
  <c r="HW16" s="1"/>
  <c r="HX16" s="1"/>
  <c r="HU17"/>
  <c r="HV17" s="1"/>
  <c r="HW17" s="1"/>
  <c r="HX17" s="1"/>
  <c r="HU18"/>
  <c r="HV18" s="1"/>
  <c r="HW18" s="1"/>
  <c r="HX18" s="1"/>
  <c r="HU19"/>
  <c r="HV19" s="1"/>
  <c r="HW19" s="1"/>
  <c r="HX19" s="1"/>
  <c r="HU20"/>
  <c r="HV20" s="1"/>
  <c r="HW20" s="1"/>
  <c r="HX20" s="1"/>
  <c r="HU21"/>
  <c r="HV21" s="1"/>
  <c r="HW21" s="1"/>
  <c r="HX21" s="1"/>
  <c r="HU22"/>
  <c r="HV22" s="1"/>
  <c r="HW22" s="1"/>
  <c r="HX22" s="1"/>
  <c r="HU29"/>
  <c r="HV29" s="1"/>
  <c r="HW29" s="1"/>
  <c r="HX29" s="1"/>
  <c r="HU23"/>
  <c r="HV23" s="1"/>
  <c r="HW23" s="1"/>
  <c r="HX23" s="1"/>
  <c r="HU24"/>
  <c r="HV24" s="1"/>
  <c r="HW24" s="1"/>
  <c r="HX24" s="1"/>
  <c r="HU25"/>
  <c r="HV25" s="1"/>
  <c r="HW25" s="1"/>
  <c r="HX25" s="1"/>
  <c r="HU26"/>
  <c r="HV26" s="1"/>
  <c r="HW26" s="1"/>
  <c r="HX26" s="1"/>
  <c r="HU2"/>
  <c r="HT3"/>
  <c r="HT4"/>
  <c r="HT5"/>
  <c r="HT6"/>
  <c r="HT7"/>
  <c r="HT8"/>
  <c r="HT9"/>
  <c r="HT10"/>
  <c r="HT11"/>
  <c r="HT12"/>
  <c r="HT13"/>
  <c r="HT14"/>
  <c r="HT15"/>
  <c r="HT16"/>
  <c r="HT17"/>
  <c r="HT18"/>
  <c r="HT19"/>
  <c r="HT20"/>
  <c r="HT21"/>
  <c r="HT22"/>
  <c r="HT29"/>
  <c r="HT23"/>
  <c r="HT24"/>
  <c r="HT25"/>
  <c r="HT26"/>
  <c r="HT2"/>
  <c r="GG3"/>
  <c r="GH3" s="1"/>
  <c r="GI3" s="1"/>
  <c r="GJ3" s="1"/>
  <c r="GG4"/>
  <c r="GH4" s="1"/>
  <c r="GI4" s="1"/>
  <c r="GJ4" s="1"/>
  <c r="GG5"/>
  <c r="GH5" s="1"/>
  <c r="GI5" s="1"/>
  <c r="GJ5" s="1"/>
  <c r="GG6"/>
  <c r="GH6" s="1"/>
  <c r="GI6" s="1"/>
  <c r="GJ6" s="1"/>
  <c r="GG7"/>
  <c r="GH7" s="1"/>
  <c r="GI7" s="1"/>
  <c r="GJ7" s="1"/>
  <c r="GG8"/>
  <c r="GH8" s="1"/>
  <c r="GI8" s="1"/>
  <c r="GJ8" s="1"/>
  <c r="GG9"/>
  <c r="GH9" s="1"/>
  <c r="GI9" s="1"/>
  <c r="GJ9" s="1"/>
  <c r="GG10"/>
  <c r="GH10" s="1"/>
  <c r="GI10" s="1"/>
  <c r="GJ10" s="1"/>
  <c r="GG11"/>
  <c r="GH11" s="1"/>
  <c r="GI11" s="1"/>
  <c r="GJ11" s="1"/>
  <c r="GG12"/>
  <c r="GH12" s="1"/>
  <c r="GI12" s="1"/>
  <c r="GJ12" s="1"/>
  <c r="GG13"/>
  <c r="GH13" s="1"/>
  <c r="GI13" s="1"/>
  <c r="GJ13" s="1"/>
  <c r="GG14"/>
  <c r="GH14" s="1"/>
  <c r="GI14" s="1"/>
  <c r="GJ14" s="1"/>
  <c r="GG15"/>
  <c r="GH15" s="1"/>
  <c r="GI15" s="1"/>
  <c r="GJ15" s="1"/>
  <c r="GG16"/>
  <c r="GH16" s="1"/>
  <c r="GI16" s="1"/>
  <c r="GJ16" s="1"/>
  <c r="GG17"/>
  <c r="GH17" s="1"/>
  <c r="GI17" s="1"/>
  <c r="GJ17" s="1"/>
  <c r="GG18"/>
  <c r="GH18" s="1"/>
  <c r="GI18" s="1"/>
  <c r="GJ18" s="1"/>
  <c r="GG19"/>
  <c r="GH19" s="1"/>
  <c r="GI19" s="1"/>
  <c r="GJ19" s="1"/>
  <c r="GG20"/>
  <c r="GH20" s="1"/>
  <c r="GI20" s="1"/>
  <c r="GJ20" s="1"/>
  <c r="GG21"/>
  <c r="GH21" s="1"/>
  <c r="GI21" s="1"/>
  <c r="GJ21" s="1"/>
  <c r="GG22"/>
  <c r="GH22" s="1"/>
  <c r="GI22" s="1"/>
  <c r="GJ22" s="1"/>
  <c r="GG29"/>
  <c r="GH29" s="1"/>
  <c r="GI29" s="1"/>
  <c r="GJ29" s="1"/>
  <c r="GG23"/>
  <c r="GH23" s="1"/>
  <c r="GI23" s="1"/>
  <c r="GJ23" s="1"/>
  <c r="GG24"/>
  <c r="GH24" s="1"/>
  <c r="GI24" s="1"/>
  <c r="GJ24" s="1"/>
  <c r="GG25"/>
  <c r="GH25" s="1"/>
  <c r="GI25" s="1"/>
  <c r="GJ25" s="1"/>
  <c r="GG26"/>
  <c r="GH26" s="1"/>
  <c r="GI26" s="1"/>
  <c r="GJ26" s="1"/>
  <c r="GF3"/>
  <c r="GF4"/>
  <c r="GF5"/>
  <c r="GF6"/>
  <c r="GF7"/>
  <c r="GF8"/>
  <c r="GF9"/>
  <c r="GF10"/>
  <c r="GF11"/>
  <c r="GF12"/>
  <c r="GF13"/>
  <c r="GF14"/>
  <c r="GF15"/>
  <c r="GF16"/>
  <c r="GF17"/>
  <c r="GF18"/>
  <c r="GF19"/>
  <c r="GF20"/>
  <c r="GF21"/>
  <c r="GF22"/>
  <c r="GF29"/>
  <c r="GF23"/>
  <c r="GF24"/>
  <c r="GF25"/>
  <c r="GF26"/>
  <c r="GF2"/>
  <c r="GQ3" i="3"/>
  <c r="GR3" s="1"/>
  <c r="GS3" s="1"/>
  <c r="GT3" s="1"/>
  <c r="GQ4"/>
  <c r="GR4" s="1"/>
  <c r="GS4" s="1"/>
  <c r="GT4" s="1"/>
  <c r="GQ5"/>
  <c r="GR5" s="1"/>
  <c r="GS5" s="1"/>
  <c r="GT5" s="1"/>
  <c r="GQ6"/>
  <c r="GR6" s="1"/>
  <c r="GS6" s="1"/>
  <c r="GT6" s="1"/>
  <c r="GQ7"/>
  <c r="GR7" s="1"/>
  <c r="GS7" s="1"/>
  <c r="GT7" s="1"/>
  <c r="GQ8"/>
  <c r="GR8" s="1"/>
  <c r="GS8" s="1"/>
  <c r="GT8" s="1"/>
  <c r="GQ9"/>
  <c r="GR9" s="1"/>
  <c r="GS9" s="1"/>
  <c r="GT9" s="1"/>
  <c r="GQ10"/>
  <c r="GR10" s="1"/>
  <c r="GS10" s="1"/>
  <c r="GT10" s="1"/>
  <c r="GQ11"/>
  <c r="GR11" s="1"/>
  <c r="GS11" s="1"/>
  <c r="GT11" s="1"/>
  <c r="GQ12"/>
  <c r="GR12" s="1"/>
  <c r="GS12" s="1"/>
  <c r="GT12" s="1"/>
  <c r="GQ13"/>
  <c r="GR13" s="1"/>
  <c r="GS13" s="1"/>
  <c r="GT13" s="1"/>
  <c r="GQ14"/>
  <c r="GR14" s="1"/>
  <c r="GS14" s="1"/>
  <c r="GT14" s="1"/>
  <c r="GQ15"/>
  <c r="GR15" s="1"/>
  <c r="GS15" s="1"/>
  <c r="GT15" s="1"/>
  <c r="GQ16"/>
  <c r="GR16" s="1"/>
  <c r="GS16" s="1"/>
  <c r="GT16" s="1"/>
  <c r="GQ17"/>
  <c r="GR17" s="1"/>
  <c r="GS17" s="1"/>
  <c r="GT17" s="1"/>
  <c r="GQ18"/>
  <c r="GR18" s="1"/>
  <c r="GS18" s="1"/>
  <c r="GT18" s="1"/>
  <c r="GQ19"/>
  <c r="GR19" s="1"/>
  <c r="GS19" s="1"/>
  <c r="GT19" s="1"/>
  <c r="GQ20"/>
  <c r="GR20" s="1"/>
  <c r="GS20" s="1"/>
  <c r="GT20" s="1"/>
  <c r="GQ21"/>
  <c r="GR21" s="1"/>
  <c r="GS21" s="1"/>
  <c r="GT21" s="1"/>
  <c r="GQ22"/>
  <c r="GR22" s="1"/>
  <c r="GS22" s="1"/>
  <c r="GT22" s="1"/>
  <c r="GQ23"/>
  <c r="GR23" s="1"/>
  <c r="GS23" s="1"/>
  <c r="GT23" s="1"/>
  <c r="GQ24"/>
  <c r="GR24" s="1"/>
  <c r="GS24" s="1"/>
  <c r="GT24" s="1"/>
  <c r="GQ25"/>
  <c r="GR25" s="1"/>
  <c r="GS25" s="1"/>
  <c r="GT25" s="1"/>
  <c r="GP3"/>
  <c r="GP4"/>
  <c r="GP5"/>
  <c r="GP6"/>
  <c r="GP7"/>
  <c r="GP8"/>
  <c r="GP9"/>
  <c r="GP10"/>
  <c r="GP11"/>
  <c r="GP12"/>
  <c r="GP13"/>
  <c r="GP14"/>
  <c r="GP15"/>
  <c r="GP16"/>
  <c r="GP17"/>
  <c r="GP18"/>
  <c r="GP19"/>
  <c r="GP20"/>
  <c r="GP21"/>
  <c r="GP22"/>
  <c r="GP23"/>
  <c r="GP24"/>
  <c r="GP25"/>
  <c r="GP2"/>
  <c r="GG3"/>
  <c r="GH3" s="1"/>
  <c r="GI3" s="1"/>
  <c r="GJ3" s="1"/>
  <c r="GG4"/>
  <c r="GH4" s="1"/>
  <c r="GI4" s="1"/>
  <c r="GJ4" s="1"/>
  <c r="GG5"/>
  <c r="GH5" s="1"/>
  <c r="GI5" s="1"/>
  <c r="GJ5" s="1"/>
  <c r="GG6"/>
  <c r="GH6" s="1"/>
  <c r="GI6" s="1"/>
  <c r="GJ6" s="1"/>
  <c r="GG7"/>
  <c r="GH7" s="1"/>
  <c r="GI7" s="1"/>
  <c r="GJ7" s="1"/>
  <c r="GG8"/>
  <c r="GH8" s="1"/>
  <c r="GI8" s="1"/>
  <c r="GJ8" s="1"/>
  <c r="GG9"/>
  <c r="GH9" s="1"/>
  <c r="GI9" s="1"/>
  <c r="GJ9" s="1"/>
  <c r="GG10"/>
  <c r="GH10" s="1"/>
  <c r="GI10" s="1"/>
  <c r="GJ10" s="1"/>
  <c r="GG11"/>
  <c r="GH11" s="1"/>
  <c r="GI11" s="1"/>
  <c r="GJ11" s="1"/>
  <c r="GG12"/>
  <c r="GH12" s="1"/>
  <c r="GI12" s="1"/>
  <c r="GJ12" s="1"/>
  <c r="GG13"/>
  <c r="GH13" s="1"/>
  <c r="GI13" s="1"/>
  <c r="GJ13" s="1"/>
  <c r="GG14"/>
  <c r="GH14" s="1"/>
  <c r="GI14" s="1"/>
  <c r="GJ14" s="1"/>
  <c r="GG15"/>
  <c r="GH15" s="1"/>
  <c r="GI15" s="1"/>
  <c r="GJ15" s="1"/>
  <c r="GG16"/>
  <c r="GH16" s="1"/>
  <c r="GI16" s="1"/>
  <c r="GJ16" s="1"/>
  <c r="GG17"/>
  <c r="GH17" s="1"/>
  <c r="GI17" s="1"/>
  <c r="GJ17" s="1"/>
  <c r="GG18"/>
  <c r="GH18" s="1"/>
  <c r="GI18" s="1"/>
  <c r="GJ18" s="1"/>
  <c r="GG19"/>
  <c r="GH19" s="1"/>
  <c r="GI19" s="1"/>
  <c r="GJ19" s="1"/>
  <c r="GG20"/>
  <c r="GH20" s="1"/>
  <c r="GI20" s="1"/>
  <c r="GJ20" s="1"/>
  <c r="GG21"/>
  <c r="GH21" s="1"/>
  <c r="GI21" s="1"/>
  <c r="GJ21" s="1"/>
  <c r="GG22"/>
  <c r="GH22" s="1"/>
  <c r="GI22" s="1"/>
  <c r="GJ22" s="1"/>
  <c r="GG23"/>
  <c r="GH23" s="1"/>
  <c r="GI23" s="1"/>
  <c r="GJ23" s="1"/>
  <c r="GG24"/>
  <c r="GH24" s="1"/>
  <c r="GI24" s="1"/>
  <c r="GJ24" s="1"/>
  <c r="GG25"/>
  <c r="GH25" s="1"/>
  <c r="GI25" s="1"/>
  <c r="GJ25" s="1"/>
  <c r="GG2"/>
  <c r="GF4"/>
  <c r="GF5"/>
  <c r="GF6"/>
  <c r="GF7"/>
  <c r="GF8"/>
  <c r="GF9"/>
  <c r="GF10"/>
  <c r="GF11"/>
  <c r="GF12"/>
  <c r="GF13"/>
  <c r="GF14"/>
  <c r="GF15"/>
  <c r="GF16"/>
  <c r="GF17"/>
  <c r="GF18"/>
  <c r="GF19"/>
  <c r="GF20"/>
  <c r="GF21"/>
  <c r="GF22"/>
  <c r="GF23"/>
  <c r="GF24"/>
  <c r="GF25"/>
  <c r="GF3"/>
  <c r="GF2"/>
  <c r="GQ3" i="5"/>
  <c r="GR3" s="1"/>
  <c r="GS3" s="1"/>
  <c r="GT3" s="1"/>
  <c r="GQ4"/>
  <c r="GR4" s="1"/>
  <c r="GS4" s="1"/>
  <c r="GT4" s="1"/>
  <c r="GQ5"/>
  <c r="GR5" s="1"/>
  <c r="GS5" s="1"/>
  <c r="GT5" s="1"/>
  <c r="GQ6"/>
  <c r="GR6" s="1"/>
  <c r="GS6" s="1"/>
  <c r="GT6" s="1"/>
  <c r="GQ7"/>
  <c r="GR7" s="1"/>
  <c r="GS7" s="1"/>
  <c r="GT7" s="1"/>
  <c r="GQ8"/>
  <c r="GR8" s="1"/>
  <c r="GS8" s="1"/>
  <c r="GT8" s="1"/>
  <c r="GQ9"/>
  <c r="GR9" s="1"/>
  <c r="GS9" s="1"/>
  <c r="GT9" s="1"/>
  <c r="GQ10"/>
  <c r="GR10" s="1"/>
  <c r="GS10" s="1"/>
  <c r="GT10" s="1"/>
  <c r="GQ11"/>
  <c r="GR11" s="1"/>
  <c r="GS11" s="1"/>
  <c r="GT11" s="1"/>
  <c r="GQ12"/>
  <c r="GR12" s="1"/>
  <c r="GS12" s="1"/>
  <c r="GT12" s="1"/>
  <c r="GQ13"/>
  <c r="GR13" s="1"/>
  <c r="GS13" s="1"/>
  <c r="GT13" s="1"/>
  <c r="GQ14"/>
  <c r="GR14" s="1"/>
  <c r="GS14" s="1"/>
  <c r="GT14" s="1"/>
  <c r="GQ15"/>
  <c r="GR15" s="1"/>
  <c r="GS15" s="1"/>
  <c r="GT15" s="1"/>
  <c r="GQ16"/>
  <c r="GR16" s="1"/>
  <c r="GS16" s="1"/>
  <c r="GT16" s="1"/>
  <c r="GQ17"/>
  <c r="GR17" s="1"/>
  <c r="GS17" s="1"/>
  <c r="GT17" s="1"/>
  <c r="GQ18"/>
  <c r="GR18" s="1"/>
  <c r="GS18" s="1"/>
  <c r="GT18" s="1"/>
  <c r="GQ19"/>
  <c r="GR19" s="1"/>
  <c r="GS19" s="1"/>
  <c r="GT19" s="1"/>
  <c r="GQ20"/>
  <c r="GR20" s="1"/>
  <c r="GS20" s="1"/>
  <c r="GT20" s="1"/>
  <c r="GQ21"/>
  <c r="GR21" s="1"/>
  <c r="GS21" s="1"/>
  <c r="GT21" s="1"/>
  <c r="GQ22"/>
  <c r="GR22" s="1"/>
  <c r="GS22" s="1"/>
  <c r="GT22" s="1"/>
  <c r="GP3"/>
  <c r="GP4"/>
  <c r="GP5"/>
  <c r="GP6"/>
  <c r="GP7"/>
  <c r="GP8"/>
  <c r="GP9"/>
  <c r="GP10"/>
  <c r="GP11"/>
  <c r="GP12"/>
  <c r="GP13"/>
  <c r="GP14"/>
  <c r="GP15"/>
  <c r="GP16"/>
  <c r="GP17"/>
  <c r="GP18"/>
  <c r="GP19"/>
  <c r="GP20"/>
  <c r="GP21"/>
  <c r="GP22"/>
  <c r="GP2"/>
  <c r="GQ3" i="4"/>
  <c r="GR3" s="1"/>
  <c r="GS3" s="1"/>
  <c r="GT3" s="1"/>
  <c r="GQ38"/>
  <c r="GR38" s="1"/>
  <c r="GS38" s="1"/>
  <c r="GT38" s="1"/>
  <c r="GQ4"/>
  <c r="GR4" s="1"/>
  <c r="GS4" s="1"/>
  <c r="GT4" s="1"/>
  <c r="GQ5"/>
  <c r="GR5" s="1"/>
  <c r="GS5" s="1"/>
  <c r="GT5" s="1"/>
  <c r="GQ6"/>
  <c r="GR6" s="1"/>
  <c r="GS6" s="1"/>
  <c r="GT6" s="1"/>
  <c r="GQ7"/>
  <c r="GR7" s="1"/>
  <c r="GS7" s="1"/>
  <c r="GT7" s="1"/>
  <c r="GQ8"/>
  <c r="GR8" s="1"/>
  <c r="GS8" s="1"/>
  <c r="GT8" s="1"/>
  <c r="GQ9"/>
  <c r="GR9" s="1"/>
  <c r="GS9" s="1"/>
  <c r="GT9" s="1"/>
  <c r="GQ10"/>
  <c r="GR10" s="1"/>
  <c r="GS10" s="1"/>
  <c r="GT10" s="1"/>
  <c r="GQ11"/>
  <c r="GR11" s="1"/>
  <c r="GS11" s="1"/>
  <c r="GT11" s="1"/>
  <c r="GQ12"/>
  <c r="GR12" s="1"/>
  <c r="GS12" s="1"/>
  <c r="GT12" s="1"/>
  <c r="GQ13"/>
  <c r="GR13" s="1"/>
  <c r="GS13" s="1"/>
  <c r="GT13" s="1"/>
  <c r="GQ14"/>
  <c r="GR14" s="1"/>
  <c r="GS14" s="1"/>
  <c r="GT14" s="1"/>
  <c r="GQ15"/>
  <c r="GR15" s="1"/>
  <c r="GS15" s="1"/>
  <c r="GT15" s="1"/>
  <c r="GQ16"/>
  <c r="GR16" s="1"/>
  <c r="GS16" s="1"/>
  <c r="GT16" s="1"/>
  <c r="GQ17"/>
  <c r="GR17" s="1"/>
  <c r="GS17" s="1"/>
  <c r="GT17" s="1"/>
  <c r="GQ18"/>
  <c r="GR18" s="1"/>
  <c r="GS18" s="1"/>
  <c r="GT18" s="1"/>
  <c r="GQ19"/>
  <c r="GR19" s="1"/>
  <c r="GS19" s="1"/>
  <c r="GT19" s="1"/>
  <c r="GQ20"/>
  <c r="GR20" s="1"/>
  <c r="GS20" s="1"/>
  <c r="GT20" s="1"/>
  <c r="GQ21"/>
  <c r="GR21" s="1"/>
  <c r="GS21" s="1"/>
  <c r="GT21" s="1"/>
  <c r="GQ22"/>
  <c r="GR22" s="1"/>
  <c r="GS22" s="1"/>
  <c r="GT22" s="1"/>
  <c r="GQ23"/>
  <c r="GR23" s="1"/>
  <c r="GS23" s="1"/>
  <c r="GT23" s="1"/>
  <c r="GQ24"/>
  <c r="GR24" s="1"/>
  <c r="GS24" s="1"/>
  <c r="GT24" s="1"/>
  <c r="GQ25"/>
  <c r="GR25" s="1"/>
  <c r="GS25" s="1"/>
  <c r="GT25" s="1"/>
  <c r="GQ26"/>
  <c r="GR26" s="1"/>
  <c r="GS26" s="1"/>
  <c r="GT26" s="1"/>
  <c r="GQ27"/>
  <c r="GR27" s="1"/>
  <c r="GS27" s="1"/>
  <c r="GT27" s="1"/>
  <c r="GQ28"/>
  <c r="GR28" s="1"/>
  <c r="GS28" s="1"/>
  <c r="GT28" s="1"/>
  <c r="GQ29"/>
  <c r="GR29" s="1"/>
  <c r="GS29" s="1"/>
  <c r="GT29" s="1"/>
  <c r="GQ30"/>
  <c r="GR30" s="1"/>
  <c r="GS30" s="1"/>
  <c r="GT30" s="1"/>
  <c r="GQ31"/>
  <c r="GR31" s="1"/>
  <c r="GS31" s="1"/>
  <c r="GT31" s="1"/>
  <c r="GQ32"/>
  <c r="GR32" s="1"/>
  <c r="GS32" s="1"/>
  <c r="GT32" s="1"/>
  <c r="GQ2"/>
  <c r="GP3"/>
  <c r="GP38"/>
  <c r="GP4"/>
  <c r="GP5"/>
  <c r="GP6"/>
  <c r="GP7"/>
  <c r="GP8"/>
  <c r="GP9"/>
  <c r="GP10"/>
  <c r="GP11"/>
  <c r="GP12"/>
  <c r="GP13"/>
  <c r="GP14"/>
  <c r="GP15"/>
  <c r="GP16"/>
  <c r="GP17"/>
  <c r="GP18"/>
  <c r="GP19"/>
  <c r="GP20"/>
  <c r="GP21"/>
  <c r="GP22"/>
  <c r="GP23"/>
  <c r="GP24"/>
  <c r="GP25"/>
  <c r="GP26"/>
  <c r="GP27"/>
  <c r="GP28"/>
  <c r="GP29"/>
  <c r="GP30"/>
  <c r="GP31"/>
  <c r="GP32"/>
  <c r="GP2"/>
  <c r="HA3" i="6"/>
  <c r="HB3" s="1"/>
  <c r="HC3" s="1"/>
  <c r="HD3" s="1"/>
  <c r="HA4"/>
  <c r="HB4" s="1"/>
  <c r="HC4" s="1"/>
  <c r="HD4" s="1"/>
  <c r="HA5"/>
  <c r="HB5" s="1"/>
  <c r="HC5" s="1"/>
  <c r="HD5" s="1"/>
  <c r="HA6"/>
  <c r="HB6" s="1"/>
  <c r="HC6" s="1"/>
  <c r="HD6" s="1"/>
  <c r="HA7"/>
  <c r="HB7" s="1"/>
  <c r="HC7" s="1"/>
  <c r="HD7" s="1"/>
  <c r="HA8"/>
  <c r="HB8" s="1"/>
  <c r="HC8" s="1"/>
  <c r="HD8" s="1"/>
  <c r="HA9"/>
  <c r="HB9" s="1"/>
  <c r="HC9" s="1"/>
  <c r="HD9" s="1"/>
  <c r="HA10"/>
  <c r="HB10" s="1"/>
  <c r="HC10" s="1"/>
  <c r="HD10" s="1"/>
  <c r="HA11"/>
  <c r="HB11" s="1"/>
  <c r="HC11" s="1"/>
  <c r="HD11" s="1"/>
  <c r="HA12"/>
  <c r="HB12" s="1"/>
  <c r="HC12" s="1"/>
  <c r="HD12" s="1"/>
  <c r="HA13"/>
  <c r="HB13" s="1"/>
  <c r="HC13" s="1"/>
  <c r="HD13" s="1"/>
  <c r="HA14"/>
  <c r="HB14" s="1"/>
  <c r="HC14" s="1"/>
  <c r="HD14" s="1"/>
  <c r="HA15"/>
  <c r="HB15" s="1"/>
  <c r="HC15" s="1"/>
  <c r="HD15" s="1"/>
  <c r="HA16"/>
  <c r="HB16" s="1"/>
  <c r="HC16" s="1"/>
  <c r="HD16" s="1"/>
  <c r="HA17"/>
  <c r="HB17" s="1"/>
  <c r="HC17" s="1"/>
  <c r="HD17" s="1"/>
  <c r="HA18"/>
  <c r="HB18" s="1"/>
  <c r="HC18" s="1"/>
  <c r="HD18" s="1"/>
  <c r="HA19"/>
  <c r="HB19" s="1"/>
  <c r="HC19" s="1"/>
  <c r="HD19" s="1"/>
  <c r="HA20"/>
  <c r="HB20" s="1"/>
  <c r="HC20" s="1"/>
  <c r="HD20" s="1"/>
  <c r="HA2"/>
  <c r="GZ3"/>
  <c r="GZ4"/>
  <c r="GZ5"/>
  <c r="GZ6"/>
  <c r="GZ7"/>
  <c r="GZ8"/>
  <c r="GZ9"/>
  <c r="GZ10"/>
  <c r="GZ11"/>
  <c r="GZ12"/>
  <c r="GZ13"/>
  <c r="GZ14"/>
  <c r="GZ15"/>
  <c r="GZ16"/>
  <c r="GZ17"/>
  <c r="GZ18"/>
  <c r="GZ19"/>
  <c r="GZ20"/>
  <c r="GZ2"/>
  <c r="IO3"/>
  <c r="IP3" s="1"/>
  <c r="IQ3" s="1"/>
  <c r="IR3" s="1"/>
  <c r="IO4"/>
  <c r="IP4" s="1"/>
  <c r="IQ4" s="1"/>
  <c r="IR4" s="1"/>
  <c r="IO5"/>
  <c r="IP5" s="1"/>
  <c r="IQ5" s="1"/>
  <c r="IR5" s="1"/>
  <c r="IO6"/>
  <c r="IP6" s="1"/>
  <c r="IQ6" s="1"/>
  <c r="IR6" s="1"/>
  <c r="IO7"/>
  <c r="IP7" s="1"/>
  <c r="IQ7" s="1"/>
  <c r="IR7" s="1"/>
  <c r="IO8"/>
  <c r="IP8" s="1"/>
  <c r="IQ8" s="1"/>
  <c r="IR8" s="1"/>
  <c r="IO9"/>
  <c r="IP9" s="1"/>
  <c r="IQ9" s="1"/>
  <c r="IR9" s="1"/>
  <c r="IO10"/>
  <c r="IP10" s="1"/>
  <c r="IQ10" s="1"/>
  <c r="IR10" s="1"/>
  <c r="IO11"/>
  <c r="IP11" s="1"/>
  <c r="IQ11" s="1"/>
  <c r="IR11" s="1"/>
  <c r="IO12"/>
  <c r="IP12" s="1"/>
  <c r="IQ12" s="1"/>
  <c r="IR12" s="1"/>
  <c r="IO13"/>
  <c r="IP13" s="1"/>
  <c r="IQ13" s="1"/>
  <c r="IR13" s="1"/>
  <c r="IO14"/>
  <c r="IP14" s="1"/>
  <c r="IQ14" s="1"/>
  <c r="IR14" s="1"/>
  <c r="IO15"/>
  <c r="IP15" s="1"/>
  <c r="IQ15" s="1"/>
  <c r="IR15" s="1"/>
  <c r="IO16"/>
  <c r="IP16" s="1"/>
  <c r="IQ16" s="1"/>
  <c r="IR16" s="1"/>
  <c r="IO17"/>
  <c r="IP17" s="1"/>
  <c r="IQ17" s="1"/>
  <c r="IR17" s="1"/>
  <c r="IO18"/>
  <c r="IP18" s="1"/>
  <c r="IQ18" s="1"/>
  <c r="IR18" s="1"/>
  <c r="IO19"/>
  <c r="IP19" s="1"/>
  <c r="IQ19" s="1"/>
  <c r="IR19" s="1"/>
  <c r="IO20"/>
  <c r="IP20" s="1"/>
  <c r="IQ20" s="1"/>
  <c r="IR20" s="1"/>
  <c r="IO2"/>
  <c r="IP2" s="1"/>
  <c r="IQ2" s="1"/>
  <c r="IR2" s="1"/>
  <c r="IN3"/>
  <c r="IN4"/>
  <c r="IN5"/>
  <c r="IN6"/>
  <c r="IN7"/>
  <c r="IN8"/>
  <c r="IN9"/>
  <c r="IN10"/>
  <c r="IN11"/>
  <c r="IN12"/>
  <c r="IN13"/>
  <c r="IN14"/>
  <c r="IN15"/>
  <c r="IN16"/>
  <c r="IN17"/>
  <c r="IN18"/>
  <c r="IN19"/>
  <c r="IN20"/>
  <c r="IN2"/>
  <c r="IE2" i="7" l="1"/>
  <c r="IF2" s="1"/>
  <c r="IG2" s="1"/>
  <c r="IH2" s="1"/>
  <c r="HV2"/>
  <c r="HW2" s="1"/>
  <c r="HX2" s="1"/>
  <c r="HK2"/>
  <c r="HL2" s="1"/>
  <c r="HM2" s="1"/>
  <c r="HN2" s="1"/>
  <c r="HA2"/>
  <c r="HB2" s="1"/>
  <c r="HC2" s="1"/>
  <c r="HD2" s="1"/>
  <c r="GR2"/>
  <c r="GS2" s="1"/>
  <c r="GT2" s="1"/>
  <c r="GG2"/>
  <c r="GH2" s="1"/>
  <c r="GI2" s="1"/>
  <c r="GJ2" s="1"/>
  <c r="GG3" i="6" l="1"/>
  <c r="GH3" s="1"/>
  <c r="GI3" s="1"/>
  <c r="GJ3" s="1"/>
  <c r="GG4"/>
  <c r="GH4" s="1"/>
  <c r="GI4" s="1"/>
  <c r="GJ4" s="1"/>
  <c r="GG5"/>
  <c r="GH5" s="1"/>
  <c r="GI5" s="1"/>
  <c r="GJ5" s="1"/>
  <c r="GG6"/>
  <c r="GH6" s="1"/>
  <c r="GI6" s="1"/>
  <c r="GJ6" s="1"/>
  <c r="GG7"/>
  <c r="GH7" s="1"/>
  <c r="GI7" s="1"/>
  <c r="GJ7" s="1"/>
  <c r="GG8"/>
  <c r="GH8" s="1"/>
  <c r="GI8" s="1"/>
  <c r="GJ8" s="1"/>
  <c r="GG9"/>
  <c r="GH9" s="1"/>
  <c r="GI9" s="1"/>
  <c r="GJ9" s="1"/>
  <c r="GG10"/>
  <c r="GH10" s="1"/>
  <c r="GI10" s="1"/>
  <c r="GJ10" s="1"/>
  <c r="GG11"/>
  <c r="GH11" s="1"/>
  <c r="GI11" s="1"/>
  <c r="GJ11" s="1"/>
  <c r="GG12"/>
  <c r="GH12" s="1"/>
  <c r="GI12" s="1"/>
  <c r="GJ12" s="1"/>
  <c r="GG13"/>
  <c r="GH13" s="1"/>
  <c r="GI13" s="1"/>
  <c r="GJ13" s="1"/>
  <c r="GG14"/>
  <c r="GH14" s="1"/>
  <c r="GI14" s="1"/>
  <c r="GJ14" s="1"/>
  <c r="GG15"/>
  <c r="GH15" s="1"/>
  <c r="GI15" s="1"/>
  <c r="GJ15" s="1"/>
  <c r="GG16"/>
  <c r="GH16" s="1"/>
  <c r="GI16" s="1"/>
  <c r="GJ16" s="1"/>
  <c r="GG17"/>
  <c r="GH17" s="1"/>
  <c r="GI17" s="1"/>
  <c r="GJ17" s="1"/>
  <c r="GG18"/>
  <c r="GH18" s="1"/>
  <c r="GI18" s="1"/>
  <c r="GJ18" s="1"/>
  <c r="GG19"/>
  <c r="GH19" s="1"/>
  <c r="GI19" s="1"/>
  <c r="GJ19" s="1"/>
  <c r="GG20"/>
  <c r="GH20" s="1"/>
  <c r="GI20" s="1"/>
  <c r="GJ20" s="1"/>
  <c r="GG2"/>
  <c r="GH2" s="1"/>
  <c r="GI2" s="1"/>
  <c r="GJ2" s="1"/>
  <c r="GF3"/>
  <c r="GF4"/>
  <c r="GF5"/>
  <c r="GF6"/>
  <c r="GF7"/>
  <c r="GF8"/>
  <c r="GF9"/>
  <c r="GF10"/>
  <c r="GF11"/>
  <c r="GF12"/>
  <c r="GF13"/>
  <c r="GF14"/>
  <c r="GF15"/>
  <c r="GF16"/>
  <c r="GF17"/>
  <c r="GF18"/>
  <c r="GF19"/>
  <c r="GF20"/>
  <c r="GF2"/>
  <c r="HU2" i="5"/>
  <c r="HV2" s="1"/>
  <c r="HW2" s="1"/>
  <c r="HX2" s="1"/>
  <c r="IR2"/>
  <c r="IS2" s="1"/>
  <c r="IT2" s="1"/>
  <c r="IU2" s="1"/>
  <c r="IQ2"/>
  <c r="HL2"/>
  <c r="HM2" s="1"/>
  <c r="HA2"/>
  <c r="HB2" s="1"/>
  <c r="HC2" s="1"/>
  <c r="HD2" s="1"/>
  <c r="GQ2"/>
  <c r="GR2" s="1"/>
  <c r="GS2" s="1"/>
  <c r="GG2"/>
  <c r="GH2" s="1"/>
  <c r="GI2" s="1"/>
  <c r="GJ2" s="1"/>
  <c r="IE2" i="6"/>
  <c r="IF2" s="1"/>
  <c r="IG2" s="1"/>
  <c r="IH2" s="1"/>
  <c r="HV2"/>
  <c r="HW2" s="1"/>
  <c r="HX2" s="1"/>
  <c r="HK2"/>
  <c r="HL2" s="1"/>
  <c r="HM2" s="1"/>
  <c r="HN2" s="1"/>
  <c r="HB2"/>
  <c r="HC2" s="1"/>
  <c r="HD2" s="1"/>
  <c r="GQ2"/>
  <c r="GR2" s="1"/>
  <c r="GS2" s="1"/>
  <c r="GT2" s="1"/>
  <c r="IZ2" i="4"/>
  <c r="JA2" s="1"/>
  <c r="JB2" s="1"/>
  <c r="IP2"/>
  <c r="IQ2" s="1"/>
  <c r="IR2" s="1"/>
  <c r="IE2"/>
  <c r="IF2" s="1"/>
  <c r="IG2" s="1"/>
  <c r="HV2"/>
  <c r="HW2" s="1"/>
  <c r="HX2" s="1"/>
  <c r="HL2"/>
  <c r="HM2" s="1"/>
  <c r="HN2" s="1"/>
  <c r="HB2"/>
  <c r="HC2" s="1"/>
  <c r="GR2"/>
  <c r="GS2" s="1"/>
  <c r="HN2" i="5" l="1"/>
  <c r="IH2" i="4"/>
  <c r="GT2" i="5"/>
  <c r="HD2" i="4"/>
  <c r="GT2"/>
  <c r="JV2"/>
  <c r="JW2" s="1"/>
  <c r="JX2" s="1"/>
  <c r="JY2" s="1"/>
  <c r="JU2"/>
  <c r="GH2"/>
  <c r="GI2" s="1"/>
  <c r="GJ2" s="1"/>
  <c r="IP2" i="3"/>
  <c r="IQ2" s="1"/>
  <c r="IR2" s="1"/>
  <c r="HU2"/>
  <c r="HV2" s="1"/>
  <c r="HW2" s="1"/>
  <c r="HX2" s="1"/>
  <c r="HL2"/>
  <c r="HM2" s="1"/>
  <c r="HN2" s="1"/>
  <c r="HA2"/>
  <c r="HB2" s="1"/>
  <c r="HC2" s="1"/>
  <c r="GQ2"/>
  <c r="GR2" s="1"/>
  <c r="GS2" s="1"/>
  <c r="GH2"/>
  <c r="GI2" s="1"/>
  <c r="GJ2" s="1"/>
  <c r="IG2" i="2"/>
  <c r="HV2"/>
  <c r="HW2" s="1"/>
  <c r="HX2" s="1"/>
  <c r="HK2"/>
  <c r="HL2" s="1"/>
  <c r="HM2" s="1"/>
  <c r="HN2" s="1"/>
  <c r="HB2"/>
  <c r="HC2" s="1"/>
  <c r="IH2" l="1"/>
  <c r="IL2"/>
  <c r="IM2" s="1"/>
  <c r="HD2" i="3"/>
  <c r="HD2" i="2"/>
  <c r="GT2" i="3"/>
  <c r="GF28" i="2"/>
  <c r="GG28" s="1"/>
  <c r="GH28" s="1"/>
  <c r="GI28" s="1"/>
  <c r="GE28"/>
  <c r="EG28"/>
  <c r="EH28"/>
  <c r="EI28" s="1"/>
  <c r="EJ28" s="1"/>
  <c r="EK28" s="1"/>
  <c r="CU28"/>
  <c r="CV28"/>
  <c r="CW28" s="1"/>
  <c r="CX28" s="1"/>
  <c r="CY28" s="1"/>
  <c r="FY3" i="7" l="1"/>
  <c r="FY4"/>
  <c r="FY5"/>
  <c r="FY6"/>
  <c r="FY7"/>
  <c r="FY8"/>
  <c r="FY9"/>
  <c r="FY10"/>
  <c r="FY11"/>
  <c r="FY12"/>
  <c r="FY13"/>
  <c r="FY14"/>
  <c r="FY15"/>
  <c r="FY16"/>
  <c r="FY17"/>
  <c r="FY18"/>
  <c r="FY19"/>
  <c r="FY20"/>
  <c r="FY21"/>
  <c r="FY22"/>
  <c r="FY29"/>
  <c r="FY23"/>
  <c r="FY24"/>
  <c r="FY25"/>
  <c r="FY26"/>
  <c r="FY3" i="5"/>
  <c r="FY4"/>
  <c r="FY5"/>
  <c r="FY6"/>
  <c r="FY7"/>
  <c r="FY8"/>
  <c r="FY9"/>
  <c r="FY10"/>
  <c r="FY11"/>
  <c r="FY12"/>
  <c r="FY13"/>
  <c r="FY14"/>
  <c r="FY15"/>
  <c r="FY16"/>
  <c r="FY17"/>
  <c r="FY18"/>
  <c r="FY19"/>
  <c r="FY20"/>
  <c r="FY21"/>
  <c r="FY22"/>
  <c r="FY3" i="6"/>
  <c r="FY4"/>
  <c r="FY5"/>
  <c r="FY6"/>
  <c r="FY7"/>
  <c r="FY8"/>
  <c r="FY9"/>
  <c r="FY10"/>
  <c r="FY11"/>
  <c r="FY12"/>
  <c r="FY13"/>
  <c r="FY14"/>
  <c r="FY15"/>
  <c r="FY16"/>
  <c r="FY17"/>
  <c r="FY18"/>
  <c r="FY19"/>
  <c r="FY20"/>
  <c r="FY3" i="4"/>
  <c r="FY38"/>
  <c r="FY4"/>
  <c r="FY5"/>
  <c r="FY6"/>
  <c r="FY7"/>
  <c r="FY8"/>
  <c r="FY9"/>
  <c r="FY10"/>
  <c r="FY11"/>
  <c r="FY12"/>
  <c r="FY13"/>
  <c r="FY14"/>
  <c r="FY15"/>
  <c r="FY16"/>
  <c r="FY17"/>
  <c r="FY18"/>
  <c r="FY19"/>
  <c r="FY20"/>
  <c r="FY21"/>
  <c r="FY22"/>
  <c r="FY23"/>
  <c r="FY24"/>
  <c r="FY25"/>
  <c r="FY26"/>
  <c r="FY27"/>
  <c r="FY28"/>
  <c r="FY29"/>
  <c r="FY30"/>
  <c r="FY31"/>
  <c r="FY32"/>
  <c r="FY3" i="3"/>
  <c r="FY4"/>
  <c r="FY5"/>
  <c r="FY30"/>
  <c r="FY6"/>
  <c r="FY7"/>
  <c r="FY8"/>
  <c r="FY9"/>
  <c r="FY10"/>
  <c r="FY11"/>
  <c r="FY12"/>
  <c r="FY13"/>
  <c r="FY14"/>
  <c r="FY15"/>
  <c r="FY16"/>
  <c r="FY17"/>
  <c r="FY18"/>
  <c r="FY31"/>
  <c r="FY19"/>
  <c r="FY20"/>
  <c r="FY21"/>
  <c r="FY22"/>
  <c r="FY23"/>
  <c r="FY24"/>
  <c r="FY25"/>
  <c r="GS3" i="2"/>
  <c r="GS4"/>
  <c r="GS5"/>
  <c r="GS6"/>
  <c r="GS7"/>
  <c r="GS8"/>
  <c r="GS9"/>
  <c r="GS10"/>
  <c r="GS11"/>
  <c r="GS12"/>
  <c r="GS13"/>
  <c r="GS14"/>
  <c r="GS15"/>
  <c r="GS37"/>
  <c r="GS38"/>
  <c r="GS16"/>
  <c r="GS33"/>
  <c r="GS17"/>
  <c r="GS18"/>
  <c r="GS19"/>
  <c r="GS20"/>
  <c r="GS21"/>
  <c r="GS22"/>
  <c r="GS23"/>
  <c r="GS24"/>
  <c r="GS25"/>
  <c r="GS26"/>
  <c r="GS27"/>
  <c r="GS32"/>
  <c r="GS28"/>
  <c r="K2" i="10"/>
  <c r="K2" i="9"/>
  <c r="K2" i="13"/>
  <c r="K2" i="12"/>
  <c r="K2" i="11"/>
  <c r="W35" i="8"/>
  <c r="V35"/>
  <c r="U35"/>
  <c r="T35"/>
  <c r="R35"/>
  <c r="K2" l="1"/>
  <c r="FY2" i="7"/>
  <c r="FR3"/>
  <c r="FR4"/>
  <c r="FR5"/>
  <c r="FR6"/>
  <c r="FR7"/>
  <c r="FR8"/>
  <c r="FR9"/>
  <c r="FR10"/>
  <c r="FR11"/>
  <c r="FR12"/>
  <c r="FR13"/>
  <c r="FR14"/>
  <c r="FR15"/>
  <c r="FR16"/>
  <c r="FR17"/>
  <c r="FR18"/>
  <c r="FR19"/>
  <c r="FR20"/>
  <c r="FR21"/>
  <c r="FR22"/>
  <c r="FR29"/>
  <c r="FR23"/>
  <c r="FR24"/>
  <c r="FR25"/>
  <c r="FR26"/>
  <c r="FR2"/>
  <c r="FY2" i="5"/>
  <c r="FR3"/>
  <c r="FR4"/>
  <c r="FR5"/>
  <c r="FR6"/>
  <c r="FR7"/>
  <c r="FR8"/>
  <c r="FR9"/>
  <c r="FR10"/>
  <c r="FR11"/>
  <c r="FR12"/>
  <c r="FR13"/>
  <c r="FR14"/>
  <c r="FR15"/>
  <c r="FR16"/>
  <c r="FR17"/>
  <c r="FR18"/>
  <c r="FR19"/>
  <c r="FR20"/>
  <c r="FR21"/>
  <c r="FR22"/>
  <c r="FR2"/>
  <c r="FY2" i="6"/>
  <c r="FR3"/>
  <c r="FR4"/>
  <c r="FR5"/>
  <c r="FR6"/>
  <c r="FR7"/>
  <c r="FR8"/>
  <c r="FR9"/>
  <c r="FR10"/>
  <c r="FR23"/>
  <c r="FR11"/>
  <c r="FR12"/>
  <c r="FR13"/>
  <c r="FR14"/>
  <c r="FR15"/>
  <c r="FR16"/>
  <c r="FR17"/>
  <c r="FR18"/>
  <c r="FR19"/>
  <c r="FR20"/>
  <c r="FR2"/>
  <c r="FY2" i="4"/>
  <c r="FR3"/>
  <c r="FR38"/>
  <c r="FR4"/>
  <c r="FR5"/>
  <c r="FR6"/>
  <c r="FR7"/>
  <c r="FR8"/>
  <c r="FR9"/>
  <c r="FR10"/>
  <c r="FR11"/>
  <c r="FR12"/>
  <c r="FR13"/>
  <c r="FR14"/>
  <c r="FR15"/>
  <c r="FR16"/>
  <c r="FR17"/>
  <c r="FR18"/>
  <c r="FR19"/>
  <c r="FR20"/>
  <c r="FR21"/>
  <c r="FR22"/>
  <c r="FR23"/>
  <c r="FR24"/>
  <c r="FR25"/>
  <c r="FR26"/>
  <c r="FR27"/>
  <c r="FR28"/>
  <c r="FR29"/>
  <c r="FR30"/>
  <c r="FR31"/>
  <c r="FR32"/>
  <c r="FR2"/>
  <c r="FY2" i="3"/>
  <c r="FR33"/>
  <c r="FR3"/>
  <c r="FR4"/>
  <c r="FR5"/>
  <c r="FR30"/>
  <c r="FR6"/>
  <c r="FR7"/>
  <c r="FR8"/>
  <c r="FR9"/>
  <c r="FR10"/>
  <c r="FR11"/>
  <c r="FR12"/>
  <c r="FR13"/>
  <c r="FR14"/>
  <c r="FR15"/>
  <c r="FR16"/>
  <c r="FR17"/>
  <c r="FR18"/>
  <c r="FR31"/>
  <c r="FR19"/>
  <c r="FR20"/>
  <c r="FR21"/>
  <c r="FR22"/>
  <c r="FR23"/>
  <c r="FR24"/>
  <c r="FR25"/>
  <c r="FR2"/>
  <c r="GS2" i="2"/>
  <c r="GL34"/>
  <c r="GL3"/>
  <c r="GL4"/>
  <c r="GL5"/>
  <c r="GL6"/>
  <c r="GL7"/>
  <c r="GL8"/>
  <c r="GL9"/>
  <c r="GL10"/>
  <c r="GL11"/>
  <c r="GL12"/>
  <c r="GL13"/>
  <c r="GL14"/>
  <c r="GL15"/>
  <c r="GL37"/>
  <c r="GL38"/>
  <c r="GL16"/>
  <c r="GL33"/>
  <c r="GL17"/>
  <c r="GL18"/>
  <c r="GL19"/>
  <c r="GL20"/>
  <c r="GL21"/>
  <c r="GL22"/>
  <c r="GL23"/>
  <c r="GL24"/>
  <c r="GL25"/>
  <c r="GL26"/>
  <c r="GL27"/>
  <c r="GL32"/>
  <c r="GL28"/>
  <c r="GL31"/>
  <c r="GL2"/>
  <c r="FL3" i="7" l="1"/>
  <c r="FM3" s="1"/>
  <c r="FN3" s="1"/>
  <c r="FL4"/>
  <c r="FM4" s="1"/>
  <c r="FN4" s="1"/>
  <c r="FL5"/>
  <c r="FM5" s="1"/>
  <c r="FN5" s="1"/>
  <c r="FL6"/>
  <c r="FM6" s="1"/>
  <c r="FN6" s="1"/>
  <c r="FL7"/>
  <c r="FM7" s="1"/>
  <c r="FN7" s="1"/>
  <c r="FL8"/>
  <c r="FM8" s="1"/>
  <c r="FN8" s="1"/>
  <c r="FL9"/>
  <c r="FM9" s="1"/>
  <c r="FN9" s="1"/>
  <c r="FL10"/>
  <c r="FM10" s="1"/>
  <c r="FN10" s="1"/>
  <c r="FL11"/>
  <c r="FM11" s="1"/>
  <c r="FN11" s="1"/>
  <c r="FL12"/>
  <c r="FM12" s="1"/>
  <c r="FN12" s="1"/>
  <c r="FL13"/>
  <c r="FM13" s="1"/>
  <c r="FN13" s="1"/>
  <c r="FL14"/>
  <c r="FM14" s="1"/>
  <c r="FN14" s="1"/>
  <c r="FL15"/>
  <c r="FM15" s="1"/>
  <c r="FN15" s="1"/>
  <c r="FL16"/>
  <c r="FM16" s="1"/>
  <c r="FN16" s="1"/>
  <c r="FL17"/>
  <c r="FM17" s="1"/>
  <c r="FN17" s="1"/>
  <c r="FL18"/>
  <c r="FM18" s="1"/>
  <c r="FN18" s="1"/>
  <c r="FL19"/>
  <c r="FM19" s="1"/>
  <c r="FN19" s="1"/>
  <c r="FL20"/>
  <c r="FM20" s="1"/>
  <c r="FN20" s="1"/>
  <c r="FL21"/>
  <c r="FM21" s="1"/>
  <c r="FN21" s="1"/>
  <c r="FL22"/>
  <c r="FM22" s="1"/>
  <c r="FN22" s="1"/>
  <c r="FL29"/>
  <c r="FM29" s="1"/>
  <c r="FN29" s="1"/>
  <c r="FL23"/>
  <c r="FM23" s="1"/>
  <c r="FN23" s="1"/>
  <c r="FL24"/>
  <c r="FM24" s="1"/>
  <c r="FN24" s="1"/>
  <c r="FL25"/>
  <c r="FM25" s="1"/>
  <c r="FN25" s="1"/>
  <c r="FL26"/>
  <c r="FM26" s="1"/>
  <c r="FN26" s="1"/>
  <c r="FL2"/>
  <c r="FM2" s="1"/>
  <c r="FN2" s="1"/>
  <c r="X4" i="13" s="1"/>
  <c r="FK3" i="7"/>
  <c r="FK4"/>
  <c r="FK5"/>
  <c r="FK6"/>
  <c r="FK7"/>
  <c r="FK8"/>
  <c r="FK9"/>
  <c r="FK10"/>
  <c r="FK11"/>
  <c r="FK12"/>
  <c r="FK13"/>
  <c r="FK14"/>
  <c r="FK15"/>
  <c r="FK16"/>
  <c r="FK17"/>
  <c r="FK18"/>
  <c r="FK19"/>
  <c r="FK20"/>
  <c r="FK21"/>
  <c r="FK22"/>
  <c r="FK29"/>
  <c r="FK23"/>
  <c r="FK24"/>
  <c r="FK25"/>
  <c r="FK26"/>
  <c r="FK2"/>
  <c r="FL33" i="3"/>
  <c r="FM33" s="1"/>
  <c r="FN33" s="1"/>
  <c r="FL3"/>
  <c r="FM3" s="1"/>
  <c r="FN3" s="1"/>
  <c r="FL4"/>
  <c r="FM4" s="1"/>
  <c r="FN4" s="1"/>
  <c r="FL5"/>
  <c r="FM5" s="1"/>
  <c r="FN5" s="1"/>
  <c r="FL30"/>
  <c r="FM30" s="1"/>
  <c r="FN30" s="1"/>
  <c r="FL6"/>
  <c r="FM6" s="1"/>
  <c r="FN6" s="1"/>
  <c r="FL7"/>
  <c r="FM7" s="1"/>
  <c r="FN7" s="1"/>
  <c r="FL8"/>
  <c r="FM8" s="1"/>
  <c r="FN8" s="1"/>
  <c r="FL9"/>
  <c r="FM9" s="1"/>
  <c r="FN9" s="1"/>
  <c r="FL10"/>
  <c r="FM10" s="1"/>
  <c r="FN10" s="1"/>
  <c r="FL11"/>
  <c r="FM11" s="1"/>
  <c r="FN11" s="1"/>
  <c r="FL12"/>
  <c r="FM12" s="1"/>
  <c r="FN12" s="1"/>
  <c r="FL13"/>
  <c r="FM13" s="1"/>
  <c r="FN13" s="1"/>
  <c r="FL14"/>
  <c r="FM14" s="1"/>
  <c r="FN14" s="1"/>
  <c r="FL15"/>
  <c r="FM15" s="1"/>
  <c r="FN15" s="1"/>
  <c r="FL16"/>
  <c r="FM16" s="1"/>
  <c r="FN16" s="1"/>
  <c r="FL17"/>
  <c r="FM17" s="1"/>
  <c r="FN17" s="1"/>
  <c r="FL18"/>
  <c r="FM18" s="1"/>
  <c r="FN18" s="1"/>
  <c r="FL31"/>
  <c r="FM31" s="1"/>
  <c r="FN31" s="1"/>
  <c r="FL19"/>
  <c r="FM19" s="1"/>
  <c r="FN19" s="1"/>
  <c r="FL20"/>
  <c r="FM20" s="1"/>
  <c r="FN20" s="1"/>
  <c r="FL21"/>
  <c r="FM21" s="1"/>
  <c r="FN21" s="1"/>
  <c r="FL22"/>
  <c r="FM22" s="1"/>
  <c r="FN22" s="1"/>
  <c r="FL23"/>
  <c r="FM23" s="1"/>
  <c r="FN23" s="1"/>
  <c r="FL24"/>
  <c r="FM24" s="1"/>
  <c r="FN24" s="1"/>
  <c r="FL25"/>
  <c r="FM25" s="1"/>
  <c r="FN25" s="1"/>
  <c r="FL2"/>
  <c r="FM2" s="1"/>
  <c r="FN2" s="1"/>
  <c r="X4" i="9" s="1"/>
  <c r="FK33" i="3"/>
  <c r="FK3"/>
  <c r="FK4"/>
  <c r="FK5"/>
  <c r="FK30"/>
  <c r="FK6"/>
  <c r="FK7"/>
  <c r="FK8"/>
  <c r="FK9"/>
  <c r="FK10"/>
  <c r="FK11"/>
  <c r="FK12"/>
  <c r="FK13"/>
  <c r="FK14"/>
  <c r="FK15"/>
  <c r="FK16"/>
  <c r="FK17"/>
  <c r="FK18"/>
  <c r="FK31"/>
  <c r="FK19"/>
  <c r="FK20"/>
  <c r="FK21"/>
  <c r="FK22"/>
  <c r="FK23"/>
  <c r="FK24"/>
  <c r="FK25"/>
  <c r="FK2"/>
  <c r="EH3" i="7"/>
  <c r="EI3" s="1"/>
  <c r="EJ3" s="1"/>
  <c r="EH4"/>
  <c r="EI4" s="1"/>
  <c r="EJ4" s="1"/>
  <c r="EH5"/>
  <c r="EI5" s="1"/>
  <c r="EJ5" s="1"/>
  <c r="EH6"/>
  <c r="EI6" s="1"/>
  <c r="EJ6" s="1"/>
  <c r="EH7"/>
  <c r="EI7" s="1"/>
  <c r="EJ7" s="1"/>
  <c r="EH8"/>
  <c r="EI8" s="1"/>
  <c r="EJ8" s="1"/>
  <c r="EH9"/>
  <c r="EI9" s="1"/>
  <c r="EJ9" s="1"/>
  <c r="EH10"/>
  <c r="EI10" s="1"/>
  <c r="EJ10" s="1"/>
  <c r="EH11"/>
  <c r="EI11" s="1"/>
  <c r="EJ11" s="1"/>
  <c r="EH12"/>
  <c r="EI12" s="1"/>
  <c r="EJ12" s="1"/>
  <c r="EH13"/>
  <c r="EI13" s="1"/>
  <c r="EJ13" s="1"/>
  <c r="EH14"/>
  <c r="EI14" s="1"/>
  <c r="EJ14" s="1"/>
  <c r="EH15"/>
  <c r="EI15" s="1"/>
  <c r="EJ15" s="1"/>
  <c r="EH16"/>
  <c r="EI16" s="1"/>
  <c r="EJ16" s="1"/>
  <c r="EH17"/>
  <c r="EI17" s="1"/>
  <c r="EJ17" s="1"/>
  <c r="EH18"/>
  <c r="EI18" s="1"/>
  <c r="EJ18" s="1"/>
  <c r="EH19"/>
  <c r="EI19" s="1"/>
  <c r="EJ19" s="1"/>
  <c r="EH20"/>
  <c r="EI20" s="1"/>
  <c r="EJ20" s="1"/>
  <c r="EH21"/>
  <c r="EI21" s="1"/>
  <c r="EJ21" s="1"/>
  <c r="EH22"/>
  <c r="EI22" s="1"/>
  <c r="EJ22" s="1"/>
  <c r="EH29"/>
  <c r="EI29" s="1"/>
  <c r="EJ29" s="1"/>
  <c r="EH23"/>
  <c r="EI23" s="1"/>
  <c r="EJ23" s="1"/>
  <c r="EH24"/>
  <c r="EI24" s="1"/>
  <c r="EJ24" s="1"/>
  <c r="EH25"/>
  <c r="EI25" s="1"/>
  <c r="EJ25" s="1"/>
  <c r="EH26"/>
  <c r="EI26" s="1"/>
  <c r="EJ26" s="1"/>
  <c r="EH2"/>
  <c r="EI2" s="1"/>
  <c r="EJ2" s="1"/>
  <c r="EG3"/>
  <c r="EG4"/>
  <c r="EG5"/>
  <c r="EG6"/>
  <c r="EG7"/>
  <c r="EG8"/>
  <c r="EG9"/>
  <c r="EG10"/>
  <c r="EG11"/>
  <c r="EG12"/>
  <c r="EG13"/>
  <c r="EG14"/>
  <c r="EG15"/>
  <c r="EG16"/>
  <c r="EG17"/>
  <c r="EG18"/>
  <c r="EG19"/>
  <c r="EG20"/>
  <c r="EG21"/>
  <c r="EG22"/>
  <c r="EG29"/>
  <c r="EG23"/>
  <c r="EG24"/>
  <c r="EG25"/>
  <c r="EG26"/>
  <c r="EG2"/>
  <c r="EH3" i="4"/>
  <c r="EI3" s="1"/>
  <c r="EJ3" s="1"/>
  <c r="EH38"/>
  <c r="EI38" s="1"/>
  <c r="EJ38" s="1"/>
  <c r="EH4"/>
  <c r="EI4" s="1"/>
  <c r="EJ4" s="1"/>
  <c r="EH5"/>
  <c r="EI5" s="1"/>
  <c r="EJ5" s="1"/>
  <c r="EH6"/>
  <c r="EI6" s="1"/>
  <c r="EJ6" s="1"/>
  <c r="EH7"/>
  <c r="EI7" s="1"/>
  <c r="EJ7" s="1"/>
  <c r="EH8"/>
  <c r="EI8" s="1"/>
  <c r="EJ8" s="1"/>
  <c r="EH9"/>
  <c r="EI9" s="1"/>
  <c r="EJ9" s="1"/>
  <c r="EH10"/>
  <c r="EI10" s="1"/>
  <c r="EJ10" s="1"/>
  <c r="EH11"/>
  <c r="EI11" s="1"/>
  <c r="EJ11" s="1"/>
  <c r="EH12"/>
  <c r="EI12" s="1"/>
  <c r="EJ12" s="1"/>
  <c r="EH13"/>
  <c r="EI13" s="1"/>
  <c r="EJ13" s="1"/>
  <c r="EH14"/>
  <c r="EI14" s="1"/>
  <c r="EJ14" s="1"/>
  <c r="EH15"/>
  <c r="EI15" s="1"/>
  <c r="EJ15" s="1"/>
  <c r="EH16"/>
  <c r="EI16" s="1"/>
  <c r="EJ16" s="1"/>
  <c r="EH17"/>
  <c r="EI17" s="1"/>
  <c r="EJ17" s="1"/>
  <c r="EH18"/>
  <c r="EI18" s="1"/>
  <c r="EJ18" s="1"/>
  <c r="EH19"/>
  <c r="EI19" s="1"/>
  <c r="EJ19" s="1"/>
  <c r="EH20"/>
  <c r="EI20" s="1"/>
  <c r="EJ20" s="1"/>
  <c r="EH21"/>
  <c r="EI21" s="1"/>
  <c r="EJ21" s="1"/>
  <c r="EH22"/>
  <c r="EI22" s="1"/>
  <c r="EJ22" s="1"/>
  <c r="EH23"/>
  <c r="EI23" s="1"/>
  <c r="EJ23" s="1"/>
  <c r="EH24"/>
  <c r="EI24" s="1"/>
  <c r="EJ24" s="1"/>
  <c r="EH25"/>
  <c r="EI25" s="1"/>
  <c r="EJ25" s="1"/>
  <c r="EH26"/>
  <c r="EI26" s="1"/>
  <c r="EJ26" s="1"/>
  <c r="EH27"/>
  <c r="EI27" s="1"/>
  <c r="EJ27" s="1"/>
  <c r="EH28"/>
  <c r="EI28" s="1"/>
  <c r="EJ28" s="1"/>
  <c r="EH29"/>
  <c r="EI29" s="1"/>
  <c r="EJ29" s="1"/>
  <c r="EH30"/>
  <c r="EI30" s="1"/>
  <c r="EJ30" s="1"/>
  <c r="EH31"/>
  <c r="EI31" s="1"/>
  <c r="EJ31" s="1"/>
  <c r="EH32"/>
  <c r="EI32" s="1"/>
  <c r="EJ32" s="1"/>
  <c r="EH2"/>
  <c r="EI2" s="1"/>
  <c r="EJ2" s="1"/>
  <c r="EG3"/>
  <c r="EG38"/>
  <c r="EG4"/>
  <c r="EG5"/>
  <c r="EG6"/>
  <c r="EG7"/>
  <c r="EG8"/>
  <c r="EG9"/>
  <c r="EG10"/>
  <c r="EG11"/>
  <c r="EG12"/>
  <c r="EG13"/>
  <c r="EG14"/>
  <c r="EG15"/>
  <c r="EG16"/>
  <c r="EG17"/>
  <c r="EG18"/>
  <c r="EG19"/>
  <c r="EG20"/>
  <c r="EG21"/>
  <c r="EG22"/>
  <c r="EG23"/>
  <c r="EG24"/>
  <c r="EG25"/>
  <c r="EG26"/>
  <c r="EG27"/>
  <c r="EG28"/>
  <c r="EG29"/>
  <c r="EG30"/>
  <c r="EG31"/>
  <c r="EG32"/>
  <c r="EG2"/>
  <c r="DX3"/>
  <c r="DY3" s="1"/>
  <c r="DZ3" s="1"/>
  <c r="T5" i="10" s="1"/>
  <c r="DX38" i="4"/>
  <c r="DY38" s="1"/>
  <c r="DZ38" s="1"/>
  <c r="T6" i="10" s="1"/>
  <c r="DX4" i="4"/>
  <c r="DY4" s="1"/>
  <c r="DZ4" s="1"/>
  <c r="T7" i="10" s="1"/>
  <c r="DX5" i="4"/>
  <c r="DY5" s="1"/>
  <c r="DZ5" s="1"/>
  <c r="T8" i="10" s="1"/>
  <c r="DX6" i="4"/>
  <c r="DY6" s="1"/>
  <c r="DZ6" s="1"/>
  <c r="T9" i="10" s="1"/>
  <c r="DX7" i="4"/>
  <c r="DY7" s="1"/>
  <c r="DZ7" s="1"/>
  <c r="T10" i="10" s="1"/>
  <c r="DX8" i="4"/>
  <c r="DY8" s="1"/>
  <c r="DZ8" s="1"/>
  <c r="T11" i="10" s="1"/>
  <c r="DX9" i="4"/>
  <c r="DY9" s="1"/>
  <c r="DZ9" s="1"/>
  <c r="T12" i="10" s="1"/>
  <c r="DX10" i="4"/>
  <c r="DY10" s="1"/>
  <c r="DZ10" s="1"/>
  <c r="T13" i="10" s="1"/>
  <c r="DX11" i="4"/>
  <c r="DY11" s="1"/>
  <c r="DZ11" s="1"/>
  <c r="T14" i="10" s="1"/>
  <c r="DX12" i="4"/>
  <c r="DY12" s="1"/>
  <c r="DZ12" s="1"/>
  <c r="T15" i="10" s="1"/>
  <c r="DX13" i="4"/>
  <c r="DY13" s="1"/>
  <c r="DZ13" s="1"/>
  <c r="T16" i="10" s="1"/>
  <c r="DX14" i="4"/>
  <c r="DY14" s="1"/>
  <c r="DZ14" s="1"/>
  <c r="T17" i="10" s="1"/>
  <c r="DX15" i="4"/>
  <c r="DY15" s="1"/>
  <c r="DZ15" s="1"/>
  <c r="T18" i="10" s="1"/>
  <c r="DX16" i="4"/>
  <c r="DY16" s="1"/>
  <c r="DZ16" s="1"/>
  <c r="T19" i="10" s="1"/>
  <c r="DX17" i="4"/>
  <c r="DY17" s="1"/>
  <c r="DZ17" s="1"/>
  <c r="T20" i="10" s="1"/>
  <c r="DX18" i="4"/>
  <c r="DY18" s="1"/>
  <c r="DZ18" s="1"/>
  <c r="T21" i="10" s="1"/>
  <c r="DX19" i="4"/>
  <c r="DY19" s="1"/>
  <c r="DZ19" s="1"/>
  <c r="T22" i="10" s="1"/>
  <c r="DX20" i="4"/>
  <c r="DY20" s="1"/>
  <c r="DZ20" s="1"/>
  <c r="T23" i="10" s="1"/>
  <c r="DX21" i="4"/>
  <c r="DY21" s="1"/>
  <c r="DZ21" s="1"/>
  <c r="T24" i="10" s="1"/>
  <c r="DX22" i="4"/>
  <c r="DY22" s="1"/>
  <c r="DZ22" s="1"/>
  <c r="T25" i="10" s="1"/>
  <c r="DX23" i="4"/>
  <c r="DY23" s="1"/>
  <c r="DZ23" s="1"/>
  <c r="T26" i="10" s="1"/>
  <c r="DX24" i="4"/>
  <c r="DY24" s="1"/>
  <c r="DZ24" s="1"/>
  <c r="T27" i="10" s="1"/>
  <c r="DX25" i="4"/>
  <c r="DY25" s="1"/>
  <c r="DZ25" s="1"/>
  <c r="T28" i="10" s="1"/>
  <c r="DX26" i="4"/>
  <c r="DY26" s="1"/>
  <c r="DZ26" s="1"/>
  <c r="T29" i="10" s="1"/>
  <c r="DX27" i="4"/>
  <c r="DY27" s="1"/>
  <c r="DZ27" s="1"/>
  <c r="T30" i="10" s="1"/>
  <c r="DX28" i="4"/>
  <c r="DY28" s="1"/>
  <c r="DZ28" s="1"/>
  <c r="T31" i="10" s="1"/>
  <c r="DX29" i="4"/>
  <c r="DY29" s="1"/>
  <c r="DZ29" s="1"/>
  <c r="T32" i="10" s="1"/>
  <c r="DX30" i="4"/>
  <c r="DY30" s="1"/>
  <c r="DZ30" s="1"/>
  <c r="T33" i="10" s="1"/>
  <c r="DX31" i="4"/>
  <c r="DY31" s="1"/>
  <c r="DZ31" s="1"/>
  <c r="T34" i="10" s="1"/>
  <c r="DX32" i="4"/>
  <c r="DY32" s="1"/>
  <c r="DZ32" s="1"/>
  <c r="T35" i="10" s="1"/>
  <c r="DX2" i="4"/>
  <c r="DY2" s="1"/>
  <c r="DZ2" s="1"/>
  <c r="T4" i="10" s="1"/>
  <c r="DW3" i="4"/>
  <c r="DW38"/>
  <c r="DW4"/>
  <c r="DW5"/>
  <c r="DW6"/>
  <c r="DW7"/>
  <c r="DW8"/>
  <c r="DW9"/>
  <c r="DW10"/>
  <c r="DW11"/>
  <c r="DW12"/>
  <c r="DW13"/>
  <c r="DW14"/>
  <c r="DW15"/>
  <c r="DW16"/>
  <c r="DW17"/>
  <c r="DW18"/>
  <c r="DW19"/>
  <c r="DW20"/>
  <c r="DW21"/>
  <c r="DW22"/>
  <c r="DW23"/>
  <c r="DW24"/>
  <c r="DW25"/>
  <c r="DW26"/>
  <c r="DW27"/>
  <c r="DW28"/>
  <c r="DW29"/>
  <c r="DW30"/>
  <c r="DW31"/>
  <c r="DW32"/>
  <c r="DW2"/>
  <c r="DX3" i="5"/>
  <c r="DY3" s="1"/>
  <c r="DZ3" s="1"/>
  <c r="T5" i="12" s="1"/>
  <c r="DX4" i="5"/>
  <c r="DY4" s="1"/>
  <c r="DZ4" s="1"/>
  <c r="T6" i="12" s="1"/>
  <c r="DX5" i="5"/>
  <c r="DY5" s="1"/>
  <c r="DZ5" s="1"/>
  <c r="T7" i="12" s="1"/>
  <c r="DX6" i="5"/>
  <c r="DY6" s="1"/>
  <c r="DZ6" s="1"/>
  <c r="T8" i="12" s="1"/>
  <c r="DX7" i="5"/>
  <c r="DY7" s="1"/>
  <c r="DZ7" s="1"/>
  <c r="T9" i="12" s="1"/>
  <c r="DX8" i="5"/>
  <c r="DY8" s="1"/>
  <c r="DZ8" s="1"/>
  <c r="T10" i="12" s="1"/>
  <c r="DX9" i="5"/>
  <c r="DY9" s="1"/>
  <c r="DZ9" s="1"/>
  <c r="T11" i="12" s="1"/>
  <c r="DX10" i="5"/>
  <c r="DY10" s="1"/>
  <c r="DZ10" s="1"/>
  <c r="T12" i="12" s="1"/>
  <c r="DX11" i="5"/>
  <c r="DY11" s="1"/>
  <c r="DZ11" s="1"/>
  <c r="T13" i="12" s="1"/>
  <c r="DX12" i="5"/>
  <c r="DY12" s="1"/>
  <c r="DZ12" s="1"/>
  <c r="T14" i="12" s="1"/>
  <c r="DX13" i="5"/>
  <c r="DY13" s="1"/>
  <c r="DZ13" s="1"/>
  <c r="T15" i="12" s="1"/>
  <c r="DX14" i="5"/>
  <c r="DY14" s="1"/>
  <c r="DZ14" s="1"/>
  <c r="T16" i="12" s="1"/>
  <c r="DX15" i="5"/>
  <c r="DY15" s="1"/>
  <c r="DZ15" s="1"/>
  <c r="T17" i="12" s="1"/>
  <c r="DX16" i="5"/>
  <c r="DY16" s="1"/>
  <c r="DZ16" s="1"/>
  <c r="T18" i="12" s="1"/>
  <c r="DX17" i="5"/>
  <c r="DY17" s="1"/>
  <c r="DZ17" s="1"/>
  <c r="T19" i="12" s="1"/>
  <c r="DX18" i="5"/>
  <c r="DY18" s="1"/>
  <c r="DZ18" s="1"/>
  <c r="T20" i="12" s="1"/>
  <c r="DX19" i="5"/>
  <c r="DY19" s="1"/>
  <c r="DZ19" s="1"/>
  <c r="T21" i="12" s="1"/>
  <c r="DX20" i="5"/>
  <c r="DY20" s="1"/>
  <c r="DZ20" s="1"/>
  <c r="T22" i="12" s="1"/>
  <c r="DX21" i="5"/>
  <c r="DY21" s="1"/>
  <c r="DZ21" s="1"/>
  <c r="T23" i="12" s="1"/>
  <c r="DX22" i="5"/>
  <c r="DY22" s="1"/>
  <c r="DZ22" s="1"/>
  <c r="T24" i="12" s="1"/>
  <c r="DX2" i="5"/>
  <c r="DY2" s="1"/>
  <c r="DZ2" s="1"/>
  <c r="T4" i="12" s="1"/>
  <c r="DW3" i="5"/>
  <c r="DW4"/>
  <c r="DW5"/>
  <c r="DW6"/>
  <c r="DW7"/>
  <c r="DW8"/>
  <c r="DW9"/>
  <c r="DW10"/>
  <c r="DW11"/>
  <c r="DW12"/>
  <c r="DW13"/>
  <c r="DW14"/>
  <c r="DW15"/>
  <c r="DW16"/>
  <c r="DW17"/>
  <c r="DW18"/>
  <c r="DW19"/>
  <c r="DW20"/>
  <c r="DW21"/>
  <c r="DW22"/>
  <c r="DW2"/>
  <c r="ER3" i="6"/>
  <c r="ES3" s="1"/>
  <c r="ET3" s="1"/>
  <c r="ER4"/>
  <c r="ES4" s="1"/>
  <c r="ET4" s="1"/>
  <c r="ER5"/>
  <c r="ES5" s="1"/>
  <c r="ET5" s="1"/>
  <c r="ER6"/>
  <c r="ES6" s="1"/>
  <c r="ET6" s="1"/>
  <c r="ER7"/>
  <c r="ES7" s="1"/>
  <c r="ET7" s="1"/>
  <c r="ER8"/>
  <c r="ES8" s="1"/>
  <c r="ET8" s="1"/>
  <c r="ER9"/>
  <c r="ES9" s="1"/>
  <c r="ET9" s="1"/>
  <c r="ER10"/>
  <c r="ES10" s="1"/>
  <c r="ET10" s="1"/>
  <c r="ER23"/>
  <c r="ES23" s="1"/>
  <c r="ET23" s="1"/>
  <c r="ER11"/>
  <c r="ES11" s="1"/>
  <c r="ET11" s="1"/>
  <c r="ER12"/>
  <c r="ES12" s="1"/>
  <c r="ET12" s="1"/>
  <c r="ER13"/>
  <c r="ES13" s="1"/>
  <c r="ET13" s="1"/>
  <c r="ER14"/>
  <c r="ES14" s="1"/>
  <c r="ET14" s="1"/>
  <c r="ER15"/>
  <c r="ES15" s="1"/>
  <c r="ET15" s="1"/>
  <c r="ER16"/>
  <c r="ES16" s="1"/>
  <c r="ET16" s="1"/>
  <c r="ER17"/>
  <c r="ES17" s="1"/>
  <c r="ET17" s="1"/>
  <c r="ER18"/>
  <c r="ES18" s="1"/>
  <c r="ET18" s="1"/>
  <c r="ER19"/>
  <c r="ES19" s="1"/>
  <c r="ET19" s="1"/>
  <c r="ER20"/>
  <c r="ES20" s="1"/>
  <c r="ET20" s="1"/>
  <c r="ER2"/>
  <c r="ES2" s="1"/>
  <c r="ET2" s="1"/>
  <c r="V4" i="11" s="1"/>
  <c r="EQ3" i="6"/>
  <c r="EQ4"/>
  <c r="EQ5"/>
  <c r="EQ6"/>
  <c r="EQ7"/>
  <c r="EQ8"/>
  <c r="EQ9"/>
  <c r="EQ10"/>
  <c r="EQ23"/>
  <c r="EQ11"/>
  <c r="EQ12"/>
  <c r="EQ13"/>
  <c r="EQ14"/>
  <c r="EQ15"/>
  <c r="EQ16"/>
  <c r="EQ17"/>
  <c r="EQ18"/>
  <c r="EQ19"/>
  <c r="EQ20"/>
  <c r="EQ2"/>
  <c r="GF34" i="2"/>
  <c r="GG34" s="1"/>
  <c r="GH34" s="1"/>
  <c r="Z5" i="8" s="1"/>
  <c r="GF3" i="2"/>
  <c r="GG3" s="1"/>
  <c r="GH3" s="1"/>
  <c r="GF4"/>
  <c r="GG4" s="1"/>
  <c r="GH4" s="1"/>
  <c r="GF5"/>
  <c r="GG5" s="1"/>
  <c r="GH5" s="1"/>
  <c r="GF6"/>
  <c r="GG6" s="1"/>
  <c r="GH6" s="1"/>
  <c r="GF7"/>
  <c r="GG7" s="1"/>
  <c r="GH7" s="1"/>
  <c r="GF8"/>
  <c r="GG8" s="1"/>
  <c r="GH8" s="1"/>
  <c r="GF9"/>
  <c r="GG9" s="1"/>
  <c r="GH9" s="1"/>
  <c r="GF10"/>
  <c r="GG10" s="1"/>
  <c r="GH10" s="1"/>
  <c r="GF11"/>
  <c r="GG11" s="1"/>
  <c r="GH11" s="1"/>
  <c r="GF12"/>
  <c r="GG12" s="1"/>
  <c r="GH12" s="1"/>
  <c r="GF13"/>
  <c r="GG13" s="1"/>
  <c r="GH13" s="1"/>
  <c r="GF14"/>
  <c r="GG14" s="1"/>
  <c r="GH14" s="1"/>
  <c r="GF15"/>
  <c r="GG15" s="1"/>
  <c r="GH15" s="1"/>
  <c r="GF37"/>
  <c r="GG37" s="1"/>
  <c r="GH37" s="1"/>
  <c r="GF38"/>
  <c r="GG38" s="1"/>
  <c r="GH38" s="1"/>
  <c r="GF16"/>
  <c r="GG16" s="1"/>
  <c r="GH16" s="1"/>
  <c r="GF33"/>
  <c r="GG33" s="1"/>
  <c r="GH33" s="1"/>
  <c r="GF17"/>
  <c r="GG17" s="1"/>
  <c r="GH17" s="1"/>
  <c r="GF18"/>
  <c r="GG18" s="1"/>
  <c r="GH18" s="1"/>
  <c r="GF19"/>
  <c r="GG19" s="1"/>
  <c r="GH19" s="1"/>
  <c r="GF20"/>
  <c r="GG20" s="1"/>
  <c r="GH20" s="1"/>
  <c r="GF21"/>
  <c r="GG21" s="1"/>
  <c r="GH21" s="1"/>
  <c r="GF22"/>
  <c r="GG22" s="1"/>
  <c r="GH22" s="1"/>
  <c r="GF23"/>
  <c r="GG23" s="1"/>
  <c r="GH23" s="1"/>
  <c r="GF24"/>
  <c r="GG24" s="1"/>
  <c r="GH24" s="1"/>
  <c r="GF25"/>
  <c r="GG25" s="1"/>
  <c r="GH25" s="1"/>
  <c r="GF26"/>
  <c r="GG26" s="1"/>
  <c r="GH26" s="1"/>
  <c r="GF27"/>
  <c r="GG27" s="1"/>
  <c r="GH27" s="1"/>
  <c r="GF32"/>
  <c r="GG32" s="1"/>
  <c r="GH32" s="1"/>
  <c r="Z35" i="8"/>
  <c r="GF31" i="2"/>
  <c r="GG31" s="1"/>
  <c r="GH31" s="1"/>
  <c r="GI31" s="1"/>
  <c r="GF2"/>
  <c r="GG2" s="1"/>
  <c r="GH2" s="1"/>
  <c r="GE34"/>
  <c r="GE3"/>
  <c r="GE4"/>
  <c r="GE5"/>
  <c r="GE6"/>
  <c r="GE7"/>
  <c r="GE8"/>
  <c r="GE9"/>
  <c r="GE10"/>
  <c r="GE11"/>
  <c r="GE12"/>
  <c r="GE13"/>
  <c r="GE14"/>
  <c r="GE15"/>
  <c r="GE37"/>
  <c r="GE38"/>
  <c r="GE16"/>
  <c r="GE33"/>
  <c r="GE17"/>
  <c r="GE18"/>
  <c r="GE19"/>
  <c r="GE20"/>
  <c r="GE21"/>
  <c r="GE22"/>
  <c r="GE23"/>
  <c r="GE24"/>
  <c r="GE25"/>
  <c r="GE26"/>
  <c r="GE27"/>
  <c r="GE32"/>
  <c r="GE31"/>
  <c r="GE2"/>
  <c r="FL34"/>
  <c r="FM34" s="1"/>
  <c r="FN34" s="1"/>
  <c r="X5" i="8" s="1"/>
  <c r="FL3" i="2"/>
  <c r="FM3" s="1"/>
  <c r="FN3" s="1"/>
  <c r="X6" i="8" s="1"/>
  <c r="FL4" i="2"/>
  <c r="FM4" s="1"/>
  <c r="FN4" s="1"/>
  <c r="X7" i="8" s="1"/>
  <c r="FL5" i="2"/>
  <c r="FM5" s="1"/>
  <c r="FN5" s="1"/>
  <c r="X8" i="8" s="1"/>
  <c r="FL6" i="2"/>
  <c r="FM6" s="1"/>
  <c r="FN6" s="1"/>
  <c r="X9" i="8" s="1"/>
  <c r="FL7" i="2"/>
  <c r="FM7" s="1"/>
  <c r="FN7" s="1"/>
  <c r="X10" i="8" s="1"/>
  <c r="FL8" i="2"/>
  <c r="FM8" s="1"/>
  <c r="FN8" s="1"/>
  <c r="X11" i="8" s="1"/>
  <c r="FL9" i="2"/>
  <c r="FM9" s="1"/>
  <c r="FN9" s="1"/>
  <c r="X12" i="8" s="1"/>
  <c r="FL10" i="2"/>
  <c r="FM10" s="1"/>
  <c r="FN10" s="1"/>
  <c r="X13" i="8" s="1"/>
  <c r="FL11" i="2"/>
  <c r="FM11" s="1"/>
  <c r="FN11" s="1"/>
  <c r="X14" i="8" s="1"/>
  <c r="FL12" i="2"/>
  <c r="FM12" s="1"/>
  <c r="FN12" s="1"/>
  <c r="X15" i="8" s="1"/>
  <c r="FL13" i="2"/>
  <c r="FM13" s="1"/>
  <c r="FN13" s="1"/>
  <c r="X16" i="8" s="1"/>
  <c r="FL14" i="2"/>
  <c r="FM14" s="1"/>
  <c r="FN14" s="1"/>
  <c r="X17" i="8" s="1"/>
  <c r="FL15" i="2"/>
  <c r="FM15" s="1"/>
  <c r="FN15" s="1"/>
  <c r="X18" i="8" s="1"/>
  <c r="FL37" i="2"/>
  <c r="FM37" s="1"/>
  <c r="FN37" s="1"/>
  <c r="X19" i="8" s="1"/>
  <c r="FL38" i="2"/>
  <c r="FM38" s="1"/>
  <c r="FN38" s="1"/>
  <c r="X20" i="8" s="1"/>
  <c r="FL16" i="2"/>
  <c r="FM16" s="1"/>
  <c r="FN16" s="1"/>
  <c r="X21" i="8" s="1"/>
  <c r="FL33" i="2"/>
  <c r="FM33" s="1"/>
  <c r="FN33" s="1"/>
  <c r="X22" i="8" s="1"/>
  <c r="FL17" i="2"/>
  <c r="FM17" s="1"/>
  <c r="FN17" s="1"/>
  <c r="X23" i="8" s="1"/>
  <c r="FL18" i="2"/>
  <c r="FM18" s="1"/>
  <c r="FN18" s="1"/>
  <c r="X24" i="8" s="1"/>
  <c r="FL19" i="2"/>
  <c r="FM19" s="1"/>
  <c r="FN19" s="1"/>
  <c r="X25" i="8" s="1"/>
  <c r="FL20" i="2"/>
  <c r="FM20" s="1"/>
  <c r="FN20" s="1"/>
  <c r="X26" i="8" s="1"/>
  <c r="FL21" i="2"/>
  <c r="FM21" s="1"/>
  <c r="FN21" s="1"/>
  <c r="X27" i="8" s="1"/>
  <c r="FL22" i="2"/>
  <c r="FM22" s="1"/>
  <c r="FN22" s="1"/>
  <c r="X28" i="8" s="1"/>
  <c r="FL23" i="2"/>
  <c r="FM23" s="1"/>
  <c r="FN23" s="1"/>
  <c r="X29" i="8" s="1"/>
  <c r="FL24" i="2"/>
  <c r="FM24" s="1"/>
  <c r="FN24" s="1"/>
  <c r="X30" i="8" s="1"/>
  <c r="FL25" i="2"/>
  <c r="FM25" s="1"/>
  <c r="FN25" s="1"/>
  <c r="X31" i="8" s="1"/>
  <c r="FL26" i="2"/>
  <c r="FM26" s="1"/>
  <c r="FN26" s="1"/>
  <c r="X32" i="8" s="1"/>
  <c r="FL27" i="2"/>
  <c r="FM27" s="1"/>
  <c r="FN27" s="1"/>
  <c r="X33" i="8" s="1"/>
  <c r="FL32" i="2"/>
  <c r="FM32" s="1"/>
  <c r="FN32" s="1"/>
  <c r="X34" i="8" s="1"/>
  <c r="FL28" i="2"/>
  <c r="FM28" s="1"/>
  <c r="FN28" s="1"/>
  <c r="X35" i="8" s="1"/>
  <c r="FL31" i="2"/>
  <c r="FM31" s="1"/>
  <c r="FN31" s="1"/>
  <c r="FL2"/>
  <c r="FM2" s="1"/>
  <c r="FN2" s="1"/>
  <c r="FK34"/>
  <c r="FK3"/>
  <c r="FK4"/>
  <c r="FK5"/>
  <c r="FK6"/>
  <c r="FK7"/>
  <c r="FK8"/>
  <c r="FK9"/>
  <c r="FK10"/>
  <c r="FK11"/>
  <c r="FK12"/>
  <c r="FK13"/>
  <c r="FK14"/>
  <c r="FK15"/>
  <c r="FK37"/>
  <c r="FK38"/>
  <c r="FK16"/>
  <c r="FK33"/>
  <c r="FK17"/>
  <c r="FK18"/>
  <c r="FK19"/>
  <c r="FK20"/>
  <c r="FK21"/>
  <c r="FK22"/>
  <c r="FK23"/>
  <c r="FK24"/>
  <c r="FK25"/>
  <c r="FK26"/>
  <c r="FK27"/>
  <c r="FK32"/>
  <c r="FK28"/>
  <c r="FK31"/>
  <c r="FK2"/>
  <c r="FV34"/>
  <c r="FW34" s="1"/>
  <c r="FX34" s="1"/>
  <c r="Y5" i="8" s="1"/>
  <c r="FV3" i="2"/>
  <c r="FW3" s="1"/>
  <c r="FX3" s="1"/>
  <c r="Y6" i="8" s="1"/>
  <c r="FV4" i="2"/>
  <c r="FW4" s="1"/>
  <c r="FX4" s="1"/>
  <c r="Y7" i="8" s="1"/>
  <c r="FV5" i="2"/>
  <c r="FW5" s="1"/>
  <c r="FX5" s="1"/>
  <c r="Y8" i="8" s="1"/>
  <c r="FV6" i="2"/>
  <c r="FW6" s="1"/>
  <c r="FX6" s="1"/>
  <c r="Y9" i="8" s="1"/>
  <c r="FV7" i="2"/>
  <c r="FW7" s="1"/>
  <c r="FX7" s="1"/>
  <c r="Y10" i="8" s="1"/>
  <c r="FV8" i="2"/>
  <c r="FW8" s="1"/>
  <c r="FX8" s="1"/>
  <c r="Y11" i="8" s="1"/>
  <c r="FV9" i="2"/>
  <c r="FW9" s="1"/>
  <c r="FX9" s="1"/>
  <c r="Y12" i="8" s="1"/>
  <c r="FV10" i="2"/>
  <c r="FW10" s="1"/>
  <c r="FX10" s="1"/>
  <c r="Y13" i="8" s="1"/>
  <c r="FV11" i="2"/>
  <c r="FW11" s="1"/>
  <c r="FX11" s="1"/>
  <c r="Y14" i="8" s="1"/>
  <c r="FV12" i="2"/>
  <c r="FW12" s="1"/>
  <c r="FX12" s="1"/>
  <c r="Y15" i="8" s="1"/>
  <c r="FV13" i="2"/>
  <c r="FW13" s="1"/>
  <c r="FX13" s="1"/>
  <c r="Y16" i="8" s="1"/>
  <c r="FV14" i="2"/>
  <c r="FW14" s="1"/>
  <c r="FX14" s="1"/>
  <c r="Y17" i="8" s="1"/>
  <c r="FV15" i="2"/>
  <c r="FW15" s="1"/>
  <c r="FX15" s="1"/>
  <c r="Y18" i="8" s="1"/>
  <c r="FV37" i="2"/>
  <c r="FW37" s="1"/>
  <c r="FX37" s="1"/>
  <c r="Y19" i="8" s="1"/>
  <c r="FV38" i="2"/>
  <c r="FW38" s="1"/>
  <c r="FX38" s="1"/>
  <c r="Y20" i="8" s="1"/>
  <c r="FV16" i="2"/>
  <c r="FW16" s="1"/>
  <c r="FX16" s="1"/>
  <c r="Y21" i="8" s="1"/>
  <c r="FV33" i="2"/>
  <c r="FW33" s="1"/>
  <c r="FX33" s="1"/>
  <c r="Y22" i="8" s="1"/>
  <c r="FV17" i="2"/>
  <c r="FW17" s="1"/>
  <c r="FX17" s="1"/>
  <c r="Y23" i="8" s="1"/>
  <c r="FV18" i="2"/>
  <c r="FW18" s="1"/>
  <c r="FX18" s="1"/>
  <c r="Y24" i="8" s="1"/>
  <c r="FV19" i="2"/>
  <c r="FW19" s="1"/>
  <c r="FX19" s="1"/>
  <c r="Y25" i="8" s="1"/>
  <c r="FV20" i="2"/>
  <c r="FW20" s="1"/>
  <c r="FX20" s="1"/>
  <c r="Y26" i="8" s="1"/>
  <c r="FV21" i="2"/>
  <c r="FW21" s="1"/>
  <c r="FX21" s="1"/>
  <c r="Y27" i="8" s="1"/>
  <c r="FV22" i="2"/>
  <c r="FW22" s="1"/>
  <c r="FX22" s="1"/>
  <c r="Y28" i="8" s="1"/>
  <c r="FV23" i="2"/>
  <c r="FW23" s="1"/>
  <c r="FX23" s="1"/>
  <c r="Y29" i="8" s="1"/>
  <c r="FV24" i="2"/>
  <c r="FW24" s="1"/>
  <c r="FX24" s="1"/>
  <c r="Y30" i="8" s="1"/>
  <c r="FV25" i="2"/>
  <c r="FW25" s="1"/>
  <c r="FX25" s="1"/>
  <c r="Y31" i="8" s="1"/>
  <c r="FV26" i="2"/>
  <c r="FW26" s="1"/>
  <c r="FX26" s="1"/>
  <c r="Y32" i="8" s="1"/>
  <c r="FV27" i="2"/>
  <c r="FW27" s="1"/>
  <c r="FX27" s="1"/>
  <c r="Y33" i="8" s="1"/>
  <c r="FV32" i="2"/>
  <c r="FW32" s="1"/>
  <c r="FX32" s="1"/>
  <c r="Y34" i="8" s="1"/>
  <c r="FV28" i="2"/>
  <c r="FW28" s="1"/>
  <c r="FX28" s="1"/>
  <c r="FV31"/>
  <c r="FW31" s="1"/>
  <c r="FX31" s="1"/>
  <c r="FY31" s="1"/>
  <c r="FV2"/>
  <c r="FW2" s="1"/>
  <c r="FX2" s="1"/>
  <c r="FU34"/>
  <c r="FU3"/>
  <c r="FU4"/>
  <c r="FU5"/>
  <c r="FU6"/>
  <c r="FU7"/>
  <c r="FU8"/>
  <c r="FU9"/>
  <c r="FU10"/>
  <c r="FU11"/>
  <c r="FU12"/>
  <c r="FU13"/>
  <c r="FU14"/>
  <c r="FU15"/>
  <c r="FU37"/>
  <c r="FU38"/>
  <c r="FU16"/>
  <c r="FU33"/>
  <c r="FU17"/>
  <c r="FU18"/>
  <c r="FU19"/>
  <c r="FU20"/>
  <c r="FU21"/>
  <c r="FU22"/>
  <c r="FU23"/>
  <c r="FU24"/>
  <c r="FU25"/>
  <c r="FU26"/>
  <c r="FU27"/>
  <c r="FU32"/>
  <c r="FU28"/>
  <c r="FU31"/>
  <c r="FU2"/>
  <c r="FL3" i="5"/>
  <c r="FM3" s="1"/>
  <c r="FN3" s="1"/>
  <c r="FL4"/>
  <c r="FM4" s="1"/>
  <c r="FN4" s="1"/>
  <c r="FL5"/>
  <c r="FM5" s="1"/>
  <c r="FN5" s="1"/>
  <c r="FL6"/>
  <c r="FM6" s="1"/>
  <c r="FN6" s="1"/>
  <c r="FL7"/>
  <c r="FM7" s="1"/>
  <c r="FN7" s="1"/>
  <c r="FL8"/>
  <c r="FM8" s="1"/>
  <c r="FN8" s="1"/>
  <c r="FL9"/>
  <c r="FM9" s="1"/>
  <c r="FN9" s="1"/>
  <c r="FL10"/>
  <c r="FM10" s="1"/>
  <c r="FN10" s="1"/>
  <c r="FL11"/>
  <c r="FM11" s="1"/>
  <c r="FN11" s="1"/>
  <c r="FL12"/>
  <c r="FM12" s="1"/>
  <c r="FN12" s="1"/>
  <c r="FL13"/>
  <c r="FM13" s="1"/>
  <c r="FN13" s="1"/>
  <c r="FL14"/>
  <c r="FM14" s="1"/>
  <c r="FN14" s="1"/>
  <c r="FL15"/>
  <c r="FM15" s="1"/>
  <c r="FN15" s="1"/>
  <c r="FL16"/>
  <c r="FM16" s="1"/>
  <c r="FN16" s="1"/>
  <c r="FL17"/>
  <c r="FM17" s="1"/>
  <c r="FN17" s="1"/>
  <c r="FL18"/>
  <c r="FM18" s="1"/>
  <c r="FN18" s="1"/>
  <c r="FL19"/>
  <c r="FM19" s="1"/>
  <c r="FN19" s="1"/>
  <c r="FL20"/>
  <c r="FM20" s="1"/>
  <c r="FN20" s="1"/>
  <c r="FL21"/>
  <c r="FM21" s="1"/>
  <c r="FN21" s="1"/>
  <c r="FL22"/>
  <c r="FM22" s="1"/>
  <c r="FN22" s="1"/>
  <c r="FL2"/>
  <c r="FM2" s="1"/>
  <c r="FN2" s="1"/>
  <c r="X4" i="12" s="1"/>
  <c r="FK3" i="5"/>
  <c r="FK4"/>
  <c r="FK5"/>
  <c r="FK6"/>
  <c r="FK7"/>
  <c r="FK8"/>
  <c r="FK9"/>
  <c r="FK10"/>
  <c r="FK11"/>
  <c r="FK12"/>
  <c r="FK13"/>
  <c r="FK14"/>
  <c r="FK15"/>
  <c r="FK16"/>
  <c r="FK17"/>
  <c r="FK18"/>
  <c r="FK19"/>
  <c r="FK20"/>
  <c r="FK21"/>
  <c r="FK22"/>
  <c r="FK2"/>
  <c r="FL3" i="6"/>
  <c r="FM3" s="1"/>
  <c r="FN3" s="1"/>
  <c r="FL4"/>
  <c r="FM4" s="1"/>
  <c r="FN4" s="1"/>
  <c r="FL5"/>
  <c r="FM5" s="1"/>
  <c r="FN5" s="1"/>
  <c r="FL6"/>
  <c r="FM6" s="1"/>
  <c r="FN6" s="1"/>
  <c r="FL7"/>
  <c r="FM7" s="1"/>
  <c r="FN7" s="1"/>
  <c r="FL8"/>
  <c r="FM8" s="1"/>
  <c r="FN8" s="1"/>
  <c r="FL9"/>
  <c r="FM9" s="1"/>
  <c r="FN9" s="1"/>
  <c r="FL10"/>
  <c r="FM10" s="1"/>
  <c r="FN10" s="1"/>
  <c r="FL23"/>
  <c r="FM23" s="1"/>
  <c r="FN23" s="1"/>
  <c r="FL11"/>
  <c r="FM11" s="1"/>
  <c r="FN11" s="1"/>
  <c r="FL12"/>
  <c r="FM12" s="1"/>
  <c r="FN12" s="1"/>
  <c r="FL13"/>
  <c r="FM13" s="1"/>
  <c r="FN13" s="1"/>
  <c r="FL14"/>
  <c r="FM14" s="1"/>
  <c r="FN14" s="1"/>
  <c r="FL15"/>
  <c r="FM15" s="1"/>
  <c r="FN15" s="1"/>
  <c r="FL16"/>
  <c r="FM16" s="1"/>
  <c r="FN16" s="1"/>
  <c r="FL17"/>
  <c r="FM17" s="1"/>
  <c r="FN17" s="1"/>
  <c r="FL18"/>
  <c r="FM18" s="1"/>
  <c r="FN18" s="1"/>
  <c r="FL19"/>
  <c r="FM19" s="1"/>
  <c r="FN19" s="1"/>
  <c r="FL20"/>
  <c r="FM20" s="1"/>
  <c r="FN20" s="1"/>
  <c r="FL2"/>
  <c r="FM2" s="1"/>
  <c r="FN2" s="1"/>
  <c r="X4" i="11" s="1"/>
  <c r="FK3" i="6"/>
  <c r="FK4"/>
  <c r="FK5"/>
  <c r="FK6"/>
  <c r="FK7"/>
  <c r="FK8"/>
  <c r="FK9"/>
  <c r="FK10"/>
  <c r="FK23"/>
  <c r="FK11"/>
  <c r="FK12"/>
  <c r="FK13"/>
  <c r="FK14"/>
  <c r="FK15"/>
  <c r="FK16"/>
  <c r="FK17"/>
  <c r="FK18"/>
  <c r="FK19"/>
  <c r="FK20"/>
  <c r="FK2"/>
  <c r="FB3" i="7"/>
  <c r="FC3" s="1"/>
  <c r="FD3" s="1"/>
  <c r="FB4"/>
  <c r="FC4" s="1"/>
  <c r="FD4" s="1"/>
  <c r="FB5"/>
  <c r="FC5" s="1"/>
  <c r="FD5" s="1"/>
  <c r="FB6"/>
  <c r="FC6" s="1"/>
  <c r="FD6" s="1"/>
  <c r="FB7"/>
  <c r="FC7" s="1"/>
  <c r="FD7" s="1"/>
  <c r="FB8"/>
  <c r="FC8" s="1"/>
  <c r="FD8" s="1"/>
  <c r="FB9"/>
  <c r="FC9" s="1"/>
  <c r="FD9" s="1"/>
  <c r="FB10"/>
  <c r="FC10" s="1"/>
  <c r="FD10" s="1"/>
  <c r="FB11"/>
  <c r="FC11" s="1"/>
  <c r="FD11" s="1"/>
  <c r="FB12"/>
  <c r="FC12" s="1"/>
  <c r="FD12" s="1"/>
  <c r="FB13"/>
  <c r="FC13" s="1"/>
  <c r="FD13" s="1"/>
  <c r="FB14"/>
  <c r="FC14" s="1"/>
  <c r="FD14" s="1"/>
  <c r="FB15"/>
  <c r="FC15" s="1"/>
  <c r="FD15" s="1"/>
  <c r="FB16"/>
  <c r="FC16" s="1"/>
  <c r="FD16" s="1"/>
  <c r="FB17"/>
  <c r="FC17" s="1"/>
  <c r="FD17" s="1"/>
  <c r="FB18"/>
  <c r="FC18" s="1"/>
  <c r="FD18" s="1"/>
  <c r="FB19"/>
  <c r="FC19" s="1"/>
  <c r="FD19" s="1"/>
  <c r="FB20"/>
  <c r="FC20" s="1"/>
  <c r="FD20" s="1"/>
  <c r="FB21"/>
  <c r="FC21" s="1"/>
  <c r="FD21" s="1"/>
  <c r="FB22"/>
  <c r="FC22" s="1"/>
  <c r="FD22" s="1"/>
  <c r="FB29"/>
  <c r="FC29" s="1"/>
  <c r="FD29" s="1"/>
  <c r="FB23"/>
  <c r="FC23" s="1"/>
  <c r="FD23" s="1"/>
  <c r="FB24"/>
  <c r="FC24" s="1"/>
  <c r="FD24" s="1"/>
  <c r="FB25"/>
  <c r="FC25" s="1"/>
  <c r="FD25" s="1"/>
  <c r="FB26"/>
  <c r="FC26" s="1"/>
  <c r="FD26" s="1"/>
  <c r="FB2"/>
  <c r="FC2" s="1"/>
  <c r="FD2" s="1"/>
  <c r="FA3"/>
  <c r="FA4"/>
  <c r="FA5"/>
  <c r="FA6"/>
  <c r="FA7"/>
  <c r="FA8"/>
  <c r="FA9"/>
  <c r="FA10"/>
  <c r="FA11"/>
  <c r="FA12"/>
  <c r="FA13"/>
  <c r="FA14"/>
  <c r="FA15"/>
  <c r="FA16"/>
  <c r="FA17"/>
  <c r="FA18"/>
  <c r="FA19"/>
  <c r="FA20"/>
  <c r="FA21"/>
  <c r="FA22"/>
  <c r="FA29"/>
  <c r="FA23"/>
  <c r="FA24"/>
  <c r="FA25"/>
  <c r="FA26"/>
  <c r="FA2"/>
  <c r="X28" i="9" l="1"/>
  <c r="X26"/>
  <c r="X24"/>
  <c r="X22"/>
  <c r="X20"/>
  <c r="X18"/>
  <c r="X16"/>
  <c r="X14"/>
  <c r="X12"/>
  <c r="X10"/>
  <c r="X8"/>
  <c r="X6"/>
  <c r="X29"/>
  <c r="X27"/>
  <c r="X25"/>
  <c r="X23"/>
  <c r="X21"/>
  <c r="X19"/>
  <c r="X17"/>
  <c r="X15"/>
  <c r="X13"/>
  <c r="X11"/>
  <c r="X9"/>
  <c r="X7"/>
  <c r="X5"/>
  <c r="Z33" i="8"/>
  <c r="Z31"/>
  <c r="Z29"/>
  <c r="Z27"/>
  <c r="Z25"/>
  <c r="Z23"/>
  <c r="Z21"/>
  <c r="Z19"/>
  <c r="Z17"/>
  <c r="Z15"/>
  <c r="Z13"/>
  <c r="Z11"/>
  <c r="Z9"/>
  <c r="Z7"/>
  <c r="Y35"/>
  <c r="Z34"/>
  <c r="Z32"/>
  <c r="Z30"/>
  <c r="Z28"/>
  <c r="Z26"/>
  <c r="Z24"/>
  <c r="Z22"/>
  <c r="Z20"/>
  <c r="Z18"/>
  <c r="Z16"/>
  <c r="Z14"/>
  <c r="Z12"/>
  <c r="Z10"/>
  <c r="Z8"/>
  <c r="Z6"/>
  <c r="FE26" i="7"/>
  <c r="W29" i="13"/>
  <c r="FE24" i="7"/>
  <c r="W27" i="13"/>
  <c r="FE29" i="7"/>
  <c r="W25" i="13"/>
  <c r="FE21" i="7"/>
  <c r="W23" i="13"/>
  <c r="FE19" i="7"/>
  <c r="W21" i="13"/>
  <c r="FE17" i="7"/>
  <c r="W19" i="13"/>
  <c r="FE15" i="7"/>
  <c r="W17" i="13"/>
  <c r="FE13" i="7"/>
  <c r="W15" i="13"/>
  <c r="FE11" i="7"/>
  <c r="W13" i="13"/>
  <c r="FE9" i="7"/>
  <c r="W11" i="13"/>
  <c r="FE7" i="7"/>
  <c r="W9" i="13"/>
  <c r="FE5" i="7"/>
  <c r="W7" i="13"/>
  <c r="FE3" i="7"/>
  <c r="W5" i="13"/>
  <c r="EK26" i="7"/>
  <c r="U29" i="13"/>
  <c r="EK24" i="7"/>
  <c r="U27" i="13"/>
  <c r="EK29" i="7"/>
  <c r="U25" i="13"/>
  <c r="EK21" i="7"/>
  <c r="U23" i="13"/>
  <c r="EK19" i="7"/>
  <c r="U21" i="13"/>
  <c r="EK17" i="7"/>
  <c r="U19" i="13"/>
  <c r="EK15" i="7"/>
  <c r="U17" i="13"/>
  <c r="EK13" i="7"/>
  <c r="U15" i="13"/>
  <c r="EK11" i="7"/>
  <c r="U13" i="13"/>
  <c r="EK9" i="7"/>
  <c r="U11" i="13"/>
  <c r="EK7" i="7"/>
  <c r="U9" i="13"/>
  <c r="EK5" i="7"/>
  <c r="U7" i="13"/>
  <c r="EK3" i="7"/>
  <c r="U5" i="13"/>
  <c r="FO26" i="7"/>
  <c r="X29" i="13"/>
  <c r="FO24" i="7"/>
  <c r="X27" i="13"/>
  <c r="FO29" i="7"/>
  <c r="X25" i="13"/>
  <c r="FO21" i="7"/>
  <c r="X23" i="13"/>
  <c r="FO19" i="7"/>
  <c r="X21" i="13"/>
  <c r="FO17" i="7"/>
  <c r="X19" i="13"/>
  <c r="FO15" i="7"/>
  <c r="X17" i="13"/>
  <c r="FO13" i="7"/>
  <c r="X15" i="13"/>
  <c r="FO11" i="7"/>
  <c r="X13" i="13"/>
  <c r="FO9" i="7"/>
  <c r="X11" i="13"/>
  <c r="FO7" i="7"/>
  <c r="X9" i="13"/>
  <c r="FO5" i="7"/>
  <c r="X7" i="13"/>
  <c r="FO3" i="7"/>
  <c r="X5" i="13"/>
  <c r="FE2" i="7"/>
  <c r="W4" i="13"/>
  <c r="FE25" i="7"/>
  <c r="W28" i="13"/>
  <c r="FE23" i="7"/>
  <c r="W26" i="13"/>
  <c r="FE22" i="7"/>
  <c r="W24" i="13"/>
  <c r="FE20" i="7"/>
  <c r="W22" i="13"/>
  <c r="FE18" i="7"/>
  <c r="W20" i="13"/>
  <c r="FE16" i="7"/>
  <c r="W18" i="13"/>
  <c r="FE14" i="7"/>
  <c r="W16" i="13"/>
  <c r="FE12" i="7"/>
  <c r="W14" i="13"/>
  <c r="FE10" i="7"/>
  <c r="W12" i="13"/>
  <c r="FE8" i="7"/>
  <c r="W10" i="13"/>
  <c r="FE6" i="7"/>
  <c r="W8" i="13"/>
  <c r="FE4" i="7"/>
  <c r="W6" i="13"/>
  <c r="EK2" i="7"/>
  <c r="U4" i="13"/>
  <c r="EK25" i="7"/>
  <c r="U28" i="13"/>
  <c r="EK23" i="7"/>
  <c r="U26" i="13"/>
  <c r="EK22" i="7"/>
  <c r="U24" i="13"/>
  <c r="EK20" i="7"/>
  <c r="U22" i="13"/>
  <c r="EK18" i="7"/>
  <c r="U20" i="13"/>
  <c r="EK16" i="7"/>
  <c r="U18" i="13"/>
  <c r="EK14" i="7"/>
  <c r="U16" i="13"/>
  <c r="EK12" i="7"/>
  <c r="U14" i="13"/>
  <c r="EK10" i="7"/>
  <c r="U12" i="13"/>
  <c r="EK8" i="7"/>
  <c r="U10" i="13"/>
  <c r="EK6" i="7"/>
  <c r="U8" i="13"/>
  <c r="EK4" i="7"/>
  <c r="U6" i="13"/>
  <c r="FO25" i="7"/>
  <c r="X28" i="13"/>
  <c r="FO23" i="7"/>
  <c r="X26" i="13"/>
  <c r="FO22" i="7"/>
  <c r="X24" i="13"/>
  <c r="FO20" i="7"/>
  <c r="X22" i="13"/>
  <c r="FO18" i="7"/>
  <c r="X20" i="13"/>
  <c r="FO16" i="7"/>
  <c r="X18" i="13"/>
  <c r="FO14" i="7"/>
  <c r="X16" i="13"/>
  <c r="FO12" i="7"/>
  <c r="X14" i="13"/>
  <c r="FO10" i="7"/>
  <c r="X12" i="13"/>
  <c r="FO8" i="7"/>
  <c r="X10" i="13"/>
  <c r="FO6" i="7"/>
  <c r="X8" i="13"/>
  <c r="FO4" i="7"/>
  <c r="X6" i="13"/>
  <c r="FO21" i="5"/>
  <c r="X23" i="12"/>
  <c r="FO19" i="5"/>
  <c r="X21" i="12"/>
  <c r="FO17" i="5"/>
  <c r="X19" i="12"/>
  <c r="FO15" i="5"/>
  <c r="X17" i="12"/>
  <c r="FO13" i="5"/>
  <c r="X15" i="12"/>
  <c r="FO11" i="5"/>
  <c r="X13" i="12"/>
  <c r="FO9" i="5"/>
  <c r="X11" i="12"/>
  <c r="FO7" i="5"/>
  <c r="X9" i="12"/>
  <c r="FO5" i="5"/>
  <c r="X7" i="12"/>
  <c r="FO3" i="5"/>
  <c r="X5" i="12"/>
  <c r="FO22" i="5"/>
  <c r="X24" i="12"/>
  <c r="FO20" i="5"/>
  <c r="X22" i="12"/>
  <c r="FO18" i="5"/>
  <c r="X20" i="12"/>
  <c r="FO16" i="5"/>
  <c r="X18" i="12"/>
  <c r="FO14" i="5"/>
  <c r="X16" i="12"/>
  <c r="FO12" i="5"/>
  <c r="X14" i="12"/>
  <c r="FO10" i="5"/>
  <c r="X12" i="12"/>
  <c r="FO8" i="5"/>
  <c r="X10" i="12"/>
  <c r="FO6" i="5"/>
  <c r="X8" i="12"/>
  <c r="FO4" i="5"/>
  <c r="X6" i="12"/>
  <c r="EK32" i="4"/>
  <c r="U35" i="10"/>
  <c r="EK30" i="4"/>
  <c r="U33" i="10"/>
  <c r="EK28" i="4"/>
  <c r="U31" i="10"/>
  <c r="EK26" i="4"/>
  <c r="U29" i="10"/>
  <c r="EK24" i="4"/>
  <c r="U27" i="10"/>
  <c r="EK22" i="4"/>
  <c r="U25" i="10"/>
  <c r="EK20" i="4"/>
  <c r="U23" i="10"/>
  <c r="EK18" i="4"/>
  <c r="U21" i="10"/>
  <c r="EK16" i="4"/>
  <c r="U19" i="10"/>
  <c r="EK14" i="4"/>
  <c r="U17" i="10"/>
  <c r="EK12" i="4"/>
  <c r="U15" i="10"/>
  <c r="EK10" i="4"/>
  <c r="U13" i="10"/>
  <c r="EK8" i="4"/>
  <c r="U11" i="10"/>
  <c r="EK4" i="4"/>
  <c r="U7" i="10"/>
  <c r="EK3" i="4"/>
  <c r="U5" i="10"/>
  <c r="EK2" i="4"/>
  <c r="U4" i="10"/>
  <c r="EK31" i="4"/>
  <c r="U34" i="10"/>
  <c r="EK29" i="4"/>
  <c r="U32" i="10"/>
  <c r="EK27" i="4"/>
  <c r="U30" i="10"/>
  <c r="EK25" i="4"/>
  <c r="U28" i="10"/>
  <c r="EK23" i="4"/>
  <c r="U26" i="10"/>
  <c r="EK21" i="4"/>
  <c r="U24" i="10"/>
  <c r="EK19" i="4"/>
  <c r="U22" i="10"/>
  <c r="EK17" i="4"/>
  <c r="U20" i="10"/>
  <c r="EK15" i="4"/>
  <c r="U18" i="10"/>
  <c r="EK13" i="4"/>
  <c r="U16" i="10"/>
  <c r="EK11" i="4"/>
  <c r="U14" i="10"/>
  <c r="EK9" i="4"/>
  <c r="U12" i="10"/>
  <c r="EK7" i="4"/>
  <c r="U10" i="10"/>
  <c r="EK5" i="4"/>
  <c r="U8" i="10"/>
  <c r="EK38" i="4"/>
  <c r="U6" i="10"/>
  <c r="EK6" i="4"/>
  <c r="U9" i="10"/>
  <c r="FO20" i="6"/>
  <c r="X23" i="11"/>
  <c r="FO18" i="6"/>
  <c r="X21" i="11"/>
  <c r="FO16" i="6"/>
  <c r="X19" i="11"/>
  <c r="FO14" i="6"/>
  <c r="X17" i="11"/>
  <c r="FO12" i="6"/>
  <c r="X15" i="11"/>
  <c r="FO23" i="6"/>
  <c r="X13" i="11"/>
  <c r="FO9" i="6"/>
  <c r="X11" i="11"/>
  <c r="FO7" i="6"/>
  <c r="X9" i="11"/>
  <c r="FO5" i="6"/>
  <c r="X7" i="11"/>
  <c r="FO3" i="6"/>
  <c r="X5" i="11"/>
  <c r="EU20" i="6"/>
  <c r="V23" i="11"/>
  <c r="EU18" i="6"/>
  <c r="V21" i="11"/>
  <c r="EU16" i="6"/>
  <c r="V19" i="11"/>
  <c r="EU14" i="6"/>
  <c r="V17" i="11"/>
  <c r="EU12" i="6"/>
  <c r="V15" i="11"/>
  <c r="EU23" i="6"/>
  <c r="V13" i="11"/>
  <c r="EU9" i="6"/>
  <c r="V11" i="11"/>
  <c r="EU7" i="6"/>
  <c r="V9" i="11"/>
  <c r="EU5" i="6"/>
  <c r="V7" i="11"/>
  <c r="EU3" i="6"/>
  <c r="V5" i="11"/>
  <c r="FO19" i="6"/>
  <c r="X22" i="11"/>
  <c r="FO17" i="6"/>
  <c r="X20" i="11"/>
  <c r="FO15" i="6"/>
  <c r="X18" i="11"/>
  <c r="FO13" i="6"/>
  <c r="X16" i="11"/>
  <c r="FO11" i="6"/>
  <c r="X14" i="11"/>
  <c r="FO10" i="6"/>
  <c r="X12" i="11"/>
  <c r="FO8" i="6"/>
  <c r="X10" i="11"/>
  <c r="FO6" i="6"/>
  <c r="X8" i="11"/>
  <c r="FO4" i="6"/>
  <c r="X6" i="11"/>
  <c r="EU19" i="6"/>
  <c r="V22" i="11"/>
  <c r="EU17" i="6"/>
  <c r="V20" i="11"/>
  <c r="EU15" i="6"/>
  <c r="V18" i="11"/>
  <c r="EU13" i="6"/>
  <c r="V16" i="11"/>
  <c r="EU11" i="6"/>
  <c r="V14" i="11"/>
  <c r="EU10" i="6"/>
  <c r="V12" i="11"/>
  <c r="EU8" i="6"/>
  <c r="V10" i="11"/>
  <c r="EU6" i="6"/>
  <c r="V8" i="11"/>
  <c r="EU4" i="6"/>
  <c r="V6" i="11"/>
  <c r="FO24" i="3"/>
  <c r="FO22"/>
  <c r="FO20"/>
  <c r="FO31"/>
  <c r="FO17"/>
  <c r="FO15"/>
  <c r="FO13"/>
  <c r="FO11"/>
  <c r="FO9"/>
  <c r="FO7"/>
  <c r="FO30"/>
  <c r="FO4"/>
  <c r="FO33"/>
  <c r="FO25"/>
  <c r="FO23"/>
  <c r="FO21"/>
  <c r="FO19"/>
  <c r="FO18"/>
  <c r="FO16"/>
  <c r="FO14"/>
  <c r="FO12"/>
  <c r="FO10"/>
  <c r="FO8"/>
  <c r="FO6"/>
  <c r="FO5"/>
  <c r="FO3"/>
  <c r="FY26" i="2"/>
  <c r="FY2"/>
  <c r="Y4" i="8"/>
  <c r="FY28" i="2"/>
  <c r="FY27"/>
  <c r="FY25"/>
  <c r="FY23"/>
  <c r="FY21"/>
  <c r="FY19"/>
  <c r="FY17"/>
  <c r="FY16"/>
  <c r="FY37"/>
  <c r="FY14"/>
  <c r="FY12"/>
  <c r="FY10"/>
  <c r="FY8"/>
  <c r="FY6"/>
  <c r="FY4"/>
  <c r="FY34"/>
  <c r="FO2"/>
  <c r="X4" i="8"/>
  <c r="FO28" i="2"/>
  <c r="GM28"/>
  <c r="FO27"/>
  <c r="FO25"/>
  <c r="FO23"/>
  <c r="FO21"/>
  <c r="FO19"/>
  <c r="FO17"/>
  <c r="FO16"/>
  <c r="FO37"/>
  <c r="FO14"/>
  <c r="FO12"/>
  <c r="FO10"/>
  <c r="FO8"/>
  <c r="FO6"/>
  <c r="FO4"/>
  <c r="FO34"/>
  <c r="GI2"/>
  <c r="Z4" i="8"/>
  <c r="GI27" i="2"/>
  <c r="GI25"/>
  <c r="GI23"/>
  <c r="GI21"/>
  <c r="GI19"/>
  <c r="GI17"/>
  <c r="GI16"/>
  <c r="GI37"/>
  <c r="GI14"/>
  <c r="GI12"/>
  <c r="GI10"/>
  <c r="GI8"/>
  <c r="GI6"/>
  <c r="GI4"/>
  <c r="GI34"/>
  <c r="FY32"/>
  <c r="FY24"/>
  <c r="FY22"/>
  <c r="FY20"/>
  <c r="FY18"/>
  <c r="FY33"/>
  <c r="FY38"/>
  <c r="FY15"/>
  <c r="FY13"/>
  <c r="FY11"/>
  <c r="FY9"/>
  <c r="FY7"/>
  <c r="FY5"/>
  <c r="FY3"/>
  <c r="FO31"/>
  <c r="GM31"/>
  <c r="GN31" s="1"/>
  <c r="FO32"/>
  <c r="FO26"/>
  <c r="FO24"/>
  <c r="FO22"/>
  <c r="FO20"/>
  <c r="FO18"/>
  <c r="FO33"/>
  <c r="FO38"/>
  <c r="FO15"/>
  <c r="FO13"/>
  <c r="FO11"/>
  <c r="FO9"/>
  <c r="FO7"/>
  <c r="FO5"/>
  <c r="FO3"/>
  <c r="GI32"/>
  <c r="GI26"/>
  <c r="GI24"/>
  <c r="GI22"/>
  <c r="GI20"/>
  <c r="GI18"/>
  <c r="GI33"/>
  <c r="GI38"/>
  <c r="GI15"/>
  <c r="GI13"/>
  <c r="GI11"/>
  <c r="GI9"/>
  <c r="GI7"/>
  <c r="GI5"/>
  <c r="GI3"/>
  <c r="EA22" i="5"/>
  <c r="EA20"/>
  <c r="EA18"/>
  <c r="EA16"/>
  <c r="EA14"/>
  <c r="EA12"/>
  <c r="EA10"/>
  <c r="EA8"/>
  <c r="EA6"/>
  <c r="EA4"/>
  <c r="EA21"/>
  <c r="EA19"/>
  <c r="EA17"/>
  <c r="EA15"/>
  <c r="EA13"/>
  <c r="EA11"/>
  <c r="EA9"/>
  <c r="EA7"/>
  <c r="EA5"/>
  <c r="EA3"/>
  <c r="FO2"/>
  <c r="FO2" i="6"/>
  <c r="EA31" i="4"/>
  <c r="EA29"/>
  <c r="EA27"/>
  <c r="EA25"/>
  <c r="EA23"/>
  <c r="EA21"/>
  <c r="EA19"/>
  <c r="EA17"/>
  <c r="EA15"/>
  <c r="EA13"/>
  <c r="EA11"/>
  <c r="EA9"/>
  <c r="EA7"/>
  <c r="EA5"/>
  <c r="EA38"/>
  <c r="EA32"/>
  <c r="EA30"/>
  <c r="EA28"/>
  <c r="EA26"/>
  <c r="EA24"/>
  <c r="EA22"/>
  <c r="EA20"/>
  <c r="EA18"/>
  <c r="EA16"/>
  <c r="EA14"/>
  <c r="EA12"/>
  <c r="EA10"/>
  <c r="EA8"/>
  <c r="EA6"/>
  <c r="EA4"/>
  <c r="EA3"/>
  <c r="EA2"/>
  <c r="ER3"/>
  <c r="ES3" s="1"/>
  <c r="ET3" s="1"/>
  <c r="ER38"/>
  <c r="ES38" s="1"/>
  <c r="ET38" s="1"/>
  <c r="ER4"/>
  <c r="ES4" s="1"/>
  <c r="ET4" s="1"/>
  <c r="ER5"/>
  <c r="ES5" s="1"/>
  <c r="ET5" s="1"/>
  <c r="ER6"/>
  <c r="ES6" s="1"/>
  <c r="ET6" s="1"/>
  <c r="ER7"/>
  <c r="ES7" s="1"/>
  <c r="ET7" s="1"/>
  <c r="ER8"/>
  <c r="ES8" s="1"/>
  <c r="ET8" s="1"/>
  <c r="ER9"/>
  <c r="ES9" s="1"/>
  <c r="ET9" s="1"/>
  <c r="ER10"/>
  <c r="ES10" s="1"/>
  <c r="ET10" s="1"/>
  <c r="ER11"/>
  <c r="ES11" s="1"/>
  <c r="ET11" s="1"/>
  <c r="ER12"/>
  <c r="ES12" s="1"/>
  <c r="ET12" s="1"/>
  <c r="ER13"/>
  <c r="ES13" s="1"/>
  <c r="ET13" s="1"/>
  <c r="ER14"/>
  <c r="ES14" s="1"/>
  <c r="ET14" s="1"/>
  <c r="ER15"/>
  <c r="ES15" s="1"/>
  <c r="ET15" s="1"/>
  <c r="ER16"/>
  <c r="ES16" s="1"/>
  <c r="ET16" s="1"/>
  <c r="ER17"/>
  <c r="ES17" s="1"/>
  <c r="ET17" s="1"/>
  <c r="ER18"/>
  <c r="ES18" s="1"/>
  <c r="ET18" s="1"/>
  <c r="ER19"/>
  <c r="ES19" s="1"/>
  <c r="ET19" s="1"/>
  <c r="ER20"/>
  <c r="ES20" s="1"/>
  <c r="ET20" s="1"/>
  <c r="ER21"/>
  <c r="ES21" s="1"/>
  <c r="ET21" s="1"/>
  <c r="ER22"/>
  <c r="ES22" s="1"/>
  <c r="ET22" s="1"/>
  <c r="ER23"/>
  <c r="ES23" s="1"/>
  <c r="ET23" s="1"/>
  <c r="ER24"/>
  <c r="ES24" s="1"/>
  <c r="ET24" s="1"/>
  <c r="ER25"/>
  <c r="ES25" s="1"/>
  <c r="ET25" s="1"/>
  <c r="ER26"/>
  <c r="ES26" s="1"/>
  <c r="ET26" s="1"/>
  <c r="ER27"/>
  <c r="ES27" s="1"/>
  <c r="ET27" s="1"/>
  <c r="ER28"/>
  <c r="ES28" s="1"/>
  <c r="ET28" s="1"/>
  <c r="ER29"/>
  <c r="ES29" s="1"/>
  <c r="ET29" s="1"/>
  <c r="ER30"/>
  <c r="ES30" s="1"/>
  <c r="ET30" s="1"/>
  <c r="ER31"/>
  <c r="ES31" s="1"/>
  <c r="ET31" s="1"/>
  <c r="ER32"/>
  <c r="ES32" s="1"/>
  <c r="ET32" s="1"/>
  <c r="ER2"/>
  <c r="ES2" s="1"/>
  <c r="ET2" s="1"/>
  <c r="V4" i="10" s="1"/>
  <c r="EQ3" i="4"/>
  <c r="EQ38"/>
  <c r="EQ4"/>
  <c r="EQ5"/>
  <c r="EQ6"/>
  <c r="EQ7"/>
  <c r="EQ8"/>
  <c r="EQ9"/>
  <c r="EQ10"/>
  <c r="EQ11"/>
  <c r="EQ12"/>
  <c r="EQ13"/>
  <c r="EQ14"/>
  <c r="EQ15"/>
  <c r="EQ16"/>
  <c r="EQ17"/>
  <c r="EQ18"/>
  <c r="EQ19"/>
  <c r="EQ20"/>
  <c r="EQ21"/>
  <c r="EQ22"/>
  <c r="EQ23"/>
  <c r="EQ24"/>
  <c r="EQ25"/>
  <c r="EQ26"/>
  <c r="EQ27"/>
  <c r="EQ28"/>
  <c r="EQ29"/>
  <c r="EQ30"/>
  <c r="EQ31"/>
  <c r="EQ32"/>
  <c r="EQ2"/>
  <c r="EH33" i="3"/>
  <c r="EI33" s="1"/>
  <c r="EJ33" s="1"/>
  <c r="EH3"/>
  <c r="EI3" s="1"/>
  <c r="EJ3" s="1"/>
  <c r="U5" i="9" s="1"/>
  <c r="EH4" i="3"/>
  <c r="EI4" s="1"/>
  <c r="EJ4" s="1"/>
  <c r="U6" i="9" s="1"/>
  <c r="EH5" i="3"/>
  <c r="EI5" s="1"/>
  <c r="EJ5" s="1"/>
  <c r="U7" i="9" s="1"/>
  <c r="EH30" i="3"/>
  <c r="EI30" s="1"/>
  <c r="EJ30" s="1"/>
  <c r="U8" i="9" s="1"/>
  <c r="EH6" i="3"/>
  <c r="EI6" s="1"/>
  <c r="EJ6" s="1"/>
  <c r="U9" i="9" s="1"/>
  <c r="EH7" i="3"/>
  <c r="EI7" s="1"/>
  <c r="EJ7" s="1"/>
  <c r="U10" i="9" s="1"/>
  <c r="EH8" i="3"/>
  <c r="EI8" s="1"/>
  <c r="EJ8" s="1"/>
  <c r="U11" i="9" s="1"/>
  <c r="EH9" i="3"/>
  <c r="EI9" s="1"/>
  <c r="EJ9" s="1"/>
  <c r="U12" i="9" s="1"/>
  <c r="EH10" i="3"/>
  <c r="EI10" s="1"/>
  <c r="EJ10" s="1"/>
  <c r="U13" i="9" s="1"/>
  <c r="EH11" i="3"/>
  <c r="EI11" s="1"/>
  <c r="EJ11" s="1"/>
  <c r="U14" i="9" s="1"/>
  <c r="EH12" i="3"/>
  <c r="EI12" s="1"/>
  <c r="EJ12" s="1"/>
  <c r="U15" i="9" s="1"/>
  <c r="EH13" i="3"/>
  <c r="EI13" s="1"/>
  <c r="EJ13" s="1"/>
  <c r="U16" i="9" s="1"/>
  <c r="EH14" i="3"/>
  <c r="EI14" s="1"/>
  <c r="EJ14" s="1"/>
  <c r="U17" i="9" s="1"/>
  <c r="EH15" i="3"/>
  <c r="EI15" s="1"/>
  <c r="EJ15" s="1"/>
  <c r="U18" i="9" s="1"/>
  <c r="EH16" i="3"/>
  <c r="EI16" s="1"/>
  <c r="EJ16" s="1"/>
  <c r="U19" i="9" s="1"/>
  <c r="EH17" i="3"/>
  <c r="EI17" s="1"/>
  <c r="EJ17" s="1"/>
  <c r="U20" i="9" s="1"/>
  <c r="EH18" i="3"/>
  <c r="EI18" s="1"/>
  <c r="EJ18" s="1"/>
  <c r="U21" i="9" s="1"/>
  <c r="EH31" i="3"/>
  <c r="EI31" s="1"/>
  <c r="EJ31" s="1"/>
  <c r="U22" i="9" s="1"/>
  <c r="EH19" i="3"/>
  <c r="EI19" s="1"/>
  <c r="EJ19" s="1"/>
  <c r="U23" i="9" s="1"/>
  <c r="EH20" i="3"/>
  <c r="EI20" s="1"/>
  <c r="EJ20" s="1"/>
  <c r="U24" i="9" s="1"/>
  <c r="EH21" i="3"/>
  <c r="EI21" s="1"/>
  <c r="EJ21" s="1"/>
  <c r="U25" i="9" s="1"/>
  <c r="EH22" i="3"/>
  <c r="EI22" s="1"/>
  <c r="EJ22" s="1"/>
  <c r="U26" i="9" s="1"/>
  <c r="EH23" i="3"/>
  <c r="EI23" s="1"/>
  <c r="EJ23" s="1"/>
  <c r="U27" i="9" s="1"/>
  <c r="EH24" i="3"/>
  <c r="EI24" s="1"/>
  <c r="EJ24" s="1"/>
  <c r="U28" i="9" s="1"/>
  <c r="EH25" i="3"/>
  <c r="EI25" s="1"/>
  <c r="EJ25" s="1"/>
  <c r="U29" i="9" s="1"/>
  <c r="EH2" i="3"/>
  <c r="EI2" s="1"/>
  <c r="EJ2" s="1"/>
  <c r="EG33"/>
  <c r="EG3"/>
  <c r="EG4"/>
  <c r="EG5"/>
  <c r="EG30"/>
  <c r="EG6"/>
  <c r="EG7"/>
  <c r="EG8"/>
  <c r="EG9"/>
  <c r="EG10"/>
  <c r="EG11"/>
  <c r="EG12"/>
  <c r="EG13"/>
  <c r="EG14"/>
  <c r="EG15"/>
  <c r="EG16"/>
  <c r="EG17"/>
  <c r="EG18"/>
  <c r="EG31"/>
  <c r="EG19"/>
  <c r="EG20"/>
  <c r="EG21"/>
  <c r="EG22"/>
  <c r="EG23"/>
  <c r="EG24"/>
  <c r="EG25"/>
  <c r="EG2"/>
  <c r="ER3" i="5"/>
  <c r="ES3" s="1"/>
  <c r="ET3" s="1"/>
  <c r="ER4"/>
  <c r="ES4" s="1"/>
  <c r="ET4" s="1"/>
  <c r="ER5"/>
  <c r="ES5" s="1"/>
  <c r="ET5" s="1"/>
  <c r="ER6"/>
  <c r="ES6" s="1"/>
  <c r="ET6" s="1"/>
  <c r="ER7"/>
  <c r="ES7" s="1"/>
  <c r="ET7" s="1"/>
  <c r="ER8"/>
  <c r="ES8" s="1"/>
  <c r="ET8" s="1"/>
  <c r="ER9"/>
  <c r="ES9" s="1"/>
  <c r="ET9" s="1"/>
  <c r="ER10"/>
  <c r="ES10" s="1"/>
  <c r="ET10" s="1"/>
  <c r="ER11"/>
  <c r="ES11" s="1"/>
  <c r="ET11" s="1"/>
  <c r="ER12"/>
  <c r="ES12" s="1"/>
  <c r="ET12" s="1"/>
  <c r="ER13"/>
  <c r="ES13" s="1"/>
  <c r="ET13" s="1"/>
  <c r="ER14"/>
  <c r="ES14" s="1"/>
  <c r="ET14" s="1"/>
  <c r="ER15"/>
  <c r="ES15" s="1"/>
  <c r="ET15" s="1"/>
  <c r="ER16"/>
  <c r="ES16" s="1"/>
  <c r="ET16" s="1"/>
  <c r="ER17"/>
  <c r="ES17" s="1"/>
  <c r="ET17" s="1"/>
  <c r="ER18"/>
  <c r="ES18" s="1"/>
  <c r="ET18" s="1"/>
  <c r="ER19"/>
  <c r="ES19" s="1"/>
  <c r="ET19" s="1"/>
  <c r="ER20"/>
  <c r="ES20" s="1"/>
  <c r="ET20" s="1"/>
  <c r="ER21"/>
  <c r="ES21" s="1"/>
  <c r="ET21" s="1"/>
  <c r="ER22"/>
  <c r="ES22" s="1"/>
  <c r="ET22" s="1"/>
  <c r="ER2"/>
  <c r="ES2" s="1"/>
  <c r="ET2" s="1"/>
  <c r="V4" i="12" s="1"/>
  <c r="EQ3" i="5"/>
  <c r="EQ4"/>
  <c r="EQ5"/>
  <c r="EQ6"/>
  <c r="EQ7"/>
  <c r="EQ8"/>
  <c r="EQ9"/>
  <c r="EQ10"/>
  <c r="EQ11"/>
  <c r="EQ12"/>
  <c r="EQ13"/>
  <c r="EQ14"/>
  <c r="EQ15"/>
  <c r="EQ16"/>
  <c r="EQ17"/>
  <c r="EQ18"/>
  <c r="EQ19"/>
  <c r="EQ20"/>
  <c r="EQ21"/>
  <c r="EQ22"/>
  <c r="EQ2"/>
  <c r="DP28" i="2"/>
  <c r="DL28"/>
  <c r="DE28"/>
  <c r="DF28"/>
  <c r="DG28" s="1"/>
  <c r="DH28" s="1"/>
  <c r="CL28"/>
  <c r="CM28" s="1"/>
  <c r="CN28" s="1"/>
  <c r="CK28"/>
  <c r="CA28"/>
  <c r="CB28"/>
  <c r="CC28" s="1"/>
  <c r="CD28" s="1"/>
  <c r="BQ28"/>
  <c r="BR28"/>
  <c r="BS28" s="1"/>
  <c r="BT28" s="1"/>
  <c r="BG28"/>
  <c r="BH28"/>
  <c r="BI28" s="1"/>
  <c r="BJ28" s="1"/>
  <c r="BA28"/>
  <c r="BB28" s="1"/>
  <c r="AW28"/>
  <c r="AX28" s="1"/>
  <c r="FB34"/>
  <c r="FC34" s="1"/>
  <c r="FD34" s="1"/>
  <c r="W5" i="8" s="1"/>
  <c r="FB3" i="2"/>
  <c r="FC3" s="1"/>
  <c r="FD3" s="1"/>
  <c r="W6" i="8" s="1"/>
  <c r="FB4" i="2"/>
  <c r="FC4" s="1"/>
  <c r="FD4" s="1"/>
  <c r="W7" i="8" s="1"/>
  <c r="FB5" i="2"/>
  <c r="FC5" s="1"/>
  <c r="FD5" s="1"/>
  <c r="W8" i="8" s="1"/>
  <c r="FB6" i="2"/>
  <c r="FC6" s="1"/>
  <c r="FD6" s="1"/>
  <c r="W9" i="8" s="1"/>
  <c r="FB7" i="2"/>
  <c r="FC7" s="1"/>
  <c r="FD7" s="1"/>
  <c r="W10" i="8" s="1"/>
  <c r="FB8" i="2"/>
  <c r="FC8" s="1"/>
  <c r="FD8" s="1"/>
  <c r="W11" i="8" s="1"/>
  <c r="FB9" i="2"/>
  <c r="FC9" s="1"/>
  <c r="FD9" s="1"/>
  <c r="W12" i="8" s="1"/>
  <c r="FB10" i="2"/>
  <c r="FC10" s="1"/>
  <c r="FD10" s="1"/>
  <c r="W13" i="8" s="1"/>
  <c r="FB11" i="2"/>
  <c r="FC11" s="1"/>
  <c r="FD11" s="1"/>
  <c r="W14" i="8" s="1"/>
  <c r="FB12" i="2"/>
  <c r="FC12" s="1"/>
  <c r="FD12" s="1"/>
  <c r="W15" i="8" s="1"/>
  <c r="FB13" i="2"/>
  <c r="FC13" s="1"/>
  <c r="FD13" s="1"/>
  <c r="W16" i="8" s="1"/>
  <c r="FB14" i="2"/>
  <c r="FC14" s="1"/>
  <c r="FD14" s="1"/>
  <c r="W17" i="8" s="1"/>
  <c r="FB15" i="2"/>
  <c r="FC15" s="1"/>
  <c r="FD15" s="1"/>
  <c r="W18" i="8" s="1"/>
  <c r="FB37" i="2"/>
  <c r="FC37" s="1"/>
  <c r="FD37" s="1"/>
  <c r="W19" i="8" s="1"/>
  <c r="FB38" i="2"/>
  <c r="FC38" s="1"/>
  <c r="FD38" s="1"/>
  <c r="W20" i="8" s="1"/>
  <c r="FB16" i="2"/>
  <c r="FC16" s="1"/>
  <c r="FD16" s="1"/>
  <c r="W21" i="8" s="1"/>
  <c r="FB33" i="2"/>
  <c r="FC33" s="1"/>
  <c r="FD33" s="1"/>
  <c r="W22" i="8" s="1"/>
  <c r="FB17" i="2"/>
  <c r="FC17" s="1"/>
  <c r="FD17" s="1"/>
  <c r="W23" i="8" s="1"/>
  <c r="FB18" i="2"/>
  <c r="FC18" s="1"/>
  <c r="FD18" s="1"/>
  <c r="W24" i="8" s="1"/>
  <c r="FB19" i="2"/>
  <c r="FC19" s="1"/>
  <c r="FD19" s="1"/>
  <c r="W25" i="8" s="1"/>
  <c r="FB20" i="2"/>
  <c r="FC20" s="1"/>
  <c r="FD20" s="1"/>
  <c r="W26" i="8" s="1"/>
  <c r="FB21" i="2"/>
  <c r="FC21" s="1"/>
  <c r="FD21" s="1"/>
  <c r="W27" i="8" s="1"/>
  <c r="FB22" i="2"/>
  <c r="FC22" s="1"/>
  <c r="FD22" s="1"/>
  <c r="W28" i="8" s="1"/>
  <c r="FB23" i="2"/>
  <c r="FC23" s="1"/>
  <c r="FD23" s="1"/>
  <c r="W29" i="8" s="1"/>
  <c r="FB24" i="2"/>
  <c r="FC24" s="1"/>
  <c r="FD24" s="1"/>
  <c r="W30" i="8" s="1"/>
  <c r="FB25" i="2"/>
  <c r="FC25" s="1"/>
  <c r="FD25" s="1"/>
  <c r="W31" i="8" s="1"/>
  <c r="FB26" i="2"/>
  <c r="FC26" s="1"/>
  <c r="FD26" s="1"/>
  <c r="W32" i="8" s="1"/>
  <c r="FB27" i="2"/>
  <c r="FC27" s="1"/>
  <c r="FD27" s="1"/>
  <c r="W33" i="8" s="1"/>
  <c r="FB32" i="2"/>
  <c r="FC32" s="1"/>
  <c r="FD32" s="1"/>
  <c r="W34" i="8" s="1"/>
  <c r="FB2" i="2"/>
  <c r="FA34"/>
  <c r="FA3"/>
  <c r="FA4"/>
  <c r="FA5"/>
  <c r="FA6"/>
  <c r="FA7"/>
  <c r="FA8"/>
  <c r="FA9"/>
  <c r="FA10"/>
  <c r="FA11"/>
  <c r="FA12"/>
  <c r="FA13"/>
  <c r="FA14"/>
  <c r="FA15"/>
  <c r="FA37"/>
  <c r="FA38"/>
  <c r="FA16"/>
  <c r="FA33"/>
  <c r="FA17"/>
  <c r="FA18"/>
  <c r="FA19"/>
  <c r="FA20"/>
  <c r="FA21"/>
  <c r="FA22"/>
  <c r="FA23"/>
  <c r="FA24"/>
  <c r="FA25"/>
  <c r="FA26"/>
  <c r="FA27"/>
  <c r="FA32"/>
  <c r="FA2"/>
  <c r="FB3" i="4"/>
  <c r="FC3" s="1"/>
  <c r="FD3" s="1"/>
  <c r="FB38"/>
  <c r="FC38" s="1"/>
  <c r="FD38" s="1"/>
  <c r="FB4"/>
  <c r="FC4" s="1"/>
  <c r="FD4" s="1"/>
  <c r="FB5"/>
  <c r="FC5" s="1"/>
  <c r="FD5" s="1"/>
  <c r="FB6"/>
  <c r="FC6" s="1"/>
  <c r="FD6" s="1"/>
  <c r="FB7"/>
  <c r="FC7" s="1"/>
  <c r="FD7" s="1"/>
  <c r="FB8"/>
  <c r="FC8" s="1"/>
  <c r="FD8" s="1"/>
  <c r="FB9"/>
  <c r="FC9" s="1"/>
  <c r="FD9" s="1"/>
  <c r="FB10"/>
  <c r="FC10" s="1"/>
  <c r="FD10" s="1"/>
  <c r="FB11"/>
  <c r="FC11" s="1"/>
  <c r="FD11" s="1"/>
  <c r="FB12"/>
  <c r="FC12" s="1"/>
  <c r="FD12" s="1"/>
  <c r="FB13"/>
  <c r="FC13" s="1"/>
  <c r="FD13" s="1"/>
  <c r="FB14"/>
  <c r="FC14" s="1"/>
  <c r="FD14" s="1"/>
  <c r="FB15"/>
  <c r="FC15" s="1"/>
  <c r="FD15" s="1"/>
  <c r="FB16"/>
  <c r="FC16" s="1"/>
  <c r="FD16" s="1"/>
  <c r="FB17"/>
  <c r="FC17" s="1"/>
  <c r="FD17" s="1"/>
  <c r="FB18"/>
  <c r="FC18" s="1"/>
  <c r="FD18" s="1"/>
  <c r="FB19"/>
  <c r="FC19" s="1"/>
  <c r="FD19" s="1"/>
  <c r="FB20"/>
  <c r="FC20" s="1"/>
  <c r="FD20" s="1"/>
  <c r="FB21"/>
  <c r="FC21" s="1"/>
  <c r="FD21" s="1"/>
  <c r="FB22"/>
  <c r="FC22" s="1"/>
  <c r="FD22" s="1"/>
  <c r="FB23"/>
  <c r="FC23" s="1"/>
  <c r="FD23" s="1"/>
  <c r="FB24"/>
  <c r="FC24" s="1"/>
  <c r="FD24" s="1"/>
  <c r="FB25"/>
  <c r="FC25" s="1"/>
  <c r="FD25" s="1"/>
  <c r="FB26"/>
  <c r="FC26" s="1"/>
  <c r="FD26" s="1"/>
  <c r="FB27"/>
  <c r="FC27" s="1"/>
  <c r="FD27" s="1"/>
  <c r="FB28"/>
  <c r="FC28" s="1"/>
  <c r="FD28" s="1"/>
  <c r="FB29"/>
  <c r="FC29" s="1"/>
  <c r="FD29" s="1"/>
  <c r="FB30"/>
  <c r="FC30" s="1"/>
  <c r="FD30" s="1"/>
  <c r="FB31"/>
  <c r="FC31" s="1"/>
  <c r="FD31" s="1"/>
  <c r="FB32"/>
  <c r="FC32" s="1"/>
  <c r="FD32" s="1"/>
  <c r="FB2"/>
  <c r="FC2" s="1"/>
  <c r="FA3"/>
  <c r="FA38"/>
  <c r="FA4"/>
  <c r="FA5"/>
  <c r="FA6"/>
  <c r="FA7"/>
  <c r="FA8"/>
  <c r="FA9"/>
  <c r="FA10"/>
  <c r="FA11"/>
  <c r="FA12"/>
  <c r="FA13"/>
  <c r="FA14"/>
  <c r="FA15"/>
  <c r="FA16"/>
  <c r="FA17"/>
  <c r="FA18"/>
  <c r="FA19"/>
  <c r="FA20"/>
  <c r="FA21"/>
  <c r="FA22"/>
  <c r="FA23"/>
  <c r="FA24"/>
  <c r="FA25"/>
  <c r="FA26"/>
  <c r="FA27"/>
  <c r="FA28"/>
  <c r="FA29"/>
  <c r="FA30"/>
  <c r="FA31"/>
  <c r="FA32"/>
  <c r="FA2"/>
  <c r="GT28" i="2" l="1"/>
  <c r="GU28" s="1"/>
  <c r="GN28"/>
  <c r="GO28"/>
  <c r="GP28"/>
  <c r="EU21" i="5"/>
  <c r="V23" i="12"/>
  <c r="EU17" i="5"/>
  <c r="V19" i="12"/>
  <c r="EU15" i="5"/>
  <c r="V17" i="12"/>
  <c r="EU13" i="5"/>
  <c r="V15" i="12"/>
  <c r="EU11" i="5"/>
  <c r="V13" i="12"/>
  <c r="EU9" i="5"/>
  <c r="V11" i="12"/>
  <c r="EU7" i="5"/>
  <c r="V9" i="12"/>
  <c r="EU5" i="5"/>
  <c r="V7" i="12"/>
  <c r="EU3" i="5"/>
  <c r="V5" i="12"/>
  <c r="EU19" i="5"/>
  <c r="V21" i="12"/>
  <c r="EU22" i="5"/>
  <c r="V24" i="12"/>
  <c r="EU20" i="5"/>
  <c r="V22" i="12"/>
  <c r="EU18" i="5"/>
  <c r="V20" i="12"/>
  <c r="EU16" i="5"/>
  <c r="V18" i="12"/>
  <c r="EU14" i="5"/>
  <c r="V16" i="12"/>
  <c r="EU12" i="5"/>
  <c r="V14" i="12"/>
  <c r="EU10" i="5"/>
  <c r="V12" i="12"/>
  <c r="EU8" i="5"/>
  <c r="V10" i="12"/>
  <c r="EU6" i="5"/>
  <c r="V8" i="12"/>
  <c r="EU4" i="5"/>
  <c r="V6" i="12"/>
  <c r="FE30" i="4"/>
  <c r="W33" i="10"/>
  <c r="FE26" i="4"/>
  <c r="W29" i="10"/>
  <c r="FE22" i="4"/>
  <c r="W25" i="10"/>
  <c r="FE18" i="4"/>
  <c r="W21" i="10"/>
  <c r="FE16" i="4"/>
  <c r="W19" i="10"/>
  <c r="FE14" i="4"/>
  <c r="W17" i="10"/>
  <c r="FE12" i="4"/>
  <c r="W15" i="10"/>
  <c r="FE10" i="4"/>
  <c r="W13" i="10"/>
  <c r="FE8" i="4"/>
  <c r="W11" i="10"/>
  <c r="FE6" i="4"/>
  <c r="W9" i="10"/>
  <c r="FE4" i="4"/>
  <c r="W7" i="10"/>
  <c r="FE3" i="4"/>
  <c r="W5" i="10"/>
  <c r="EU32" i="4"/>
  <c r="V35" i="10"/>
  <c r="EU30" i="4"/>
  <c r="V33" i="10"/>
  <c r="EU28" i="4"/>
  <c r="V31" i="10"/>
  <c r="EU26" i="4"/>
  <c r="V29" i="10"/>
  <c r="EU24" i="4"/>
  <c r="V27" i="10"/>
  <c r="EU22" i="4"/>
  <c r="V25" i="10"/>
  <c r="EU20" i="4"/>
  <c r="V23" i="10"/>
  <c r="EU18" i="4"/>
  <c r="V21" i="10"/>
  <c r="EU16" i="4"/>
  <c r="V19" i="10"/>
  <c r="EU14" i="4"/>
  <c r="V17" i="10"/>
  <c r="EU12" i="4"/>
  <c r="V15" i="10"/>
  <c r="EU10" i="4"/>
  <c r="V13" i="10"/>
  <c r="EU8" i="4"/>
  <c r="V11" i="10"/>
  <c r="EU6" i="4"/>
  <c r="V9" i="10"/>
  <c r="EU4" i="4"/>
  <c r="V7" i="10"/>
  <c r="EU3" i="4"/>
  <c r="V5" i="10"/>
  <c r="FE32" i="4"/>
  <c r="W35" i="10"/>
  <c r="FE28" i="4"/>
  <c r="W31" i="10"/>
  <c r="FE24" i="4"/>
  <c r="W27" i="10"/>
  <c r="FE20" i="4"/>
  <c r="W23" i="10"/>
  <c r="FE31" i="4"/>
  <c r="W34" i="10"/>
  <c r="FE29" i="4"/>
  <c r="W32" i="10"/>
  <c r="FE27" i="4"/>
  <c r="W30" i="10"/>
  <c r="FE25" i="4"/>
  <c r="W28" i="10"/>
  <c r="FE23" i="4"/>
  <c r="W26" i="10"/>
  <c r="FE21" i="4"/>
  <c r="W24" i="10"/>
  <c r="FE19" i="4"/>
  <c r="W22" i="10"/>
  <c r="FE17" i="4"/>
  <c r="W20" i="10"/>
  <c r="FE15" i="4"/>
  <c r="W18" i="10"/>
  <c r="FE13" i="4"/>
  <c r="W16" i="10"/>
  <c r="FE11" i="4"/>
  <c r="W14" i="10"/>
  <c r="FE9" i="4"/>
  <c r="W12" i="10"/>
  <c r="FE7" i="4"/>
  <c r="W10" i="10"/>
  <c r="FE5" i="4"/>
  <c r="W8" i="10"/>
  <c r="FE38" i="4"/>
  <c r="W6" i="10"/>
  <c r="EU31" i="4"/>
  <c r="V34" i="10"/>
  <c r="EU29" i="4"/>
  <c r="V32" i="10"/>
  <c r="EU27" i="4"/>
  <c r="V30" i="10"/>
  <c r="EU25" i="4"/>
  <c r="V28" i="10"/>
  <c r="EU23" i="4"/>
  <c r="V26" i="10"/>
  <c r="EU21" i="4"/>
  <c r="V24" i="10"/>
  <c r="EU19" i="4"/>
  <c r="V22" i="10"/>
  <c r="EU17" i="4"/>
  <c r="V20" i="10"/>
  <c r="EU15" i="4"/>
  <c r="V18" i="10"/>
  <c r="EU13" i="4"/>
  <c r="V16" i="10"/>
  <c r="EU11" i="4"/>
  <c r="V14" i="10"/>
  <c r="EU9" i="4"/>
  <c r="V12" i="10"/>
  <c r="EU7" i="4"/>
  <c r="V10" i="10"/>
  <c r="EU5" i="4"/>
  <c r="V8" i="10"/>
  <c r="EU38" i="4"/>
  <c r="V6" i="10"/>
  <c r="EK24" i="3"/>
  <c r="EK20"/>
  <c r="EK17"/>
  <c r="EK15"/>
  <c r="EK11"/>
  <c r="EK9"/>
  <c r="EK7"/>
  <c r="EK30"/>
  <c r="EK4"/>
  <c r="EK33"/>
  <c r="EK2"/>
  <c r="U4" i="9"/>
  <c r="EK22" i="3"/>
  <c r="EK31"/>
  <c r="EK13"/>
  <c r="EK25"/>
  <c r="EK23"/>
  <c r="EK21"/>
  <c r="EK19"/>
  <c r="EK18"/>
  <c r="EK16"/>
  <c r="EK14"/>
  <c r="EK12"/>
  <c r="EK10"/>
  <c r="EK8"/>
  <c r="EK6"/>
  <c r="EK5"/>
  <c r="EK3"/>
  <c r="BC28" i="2"/>
  <c r="M35" i="8"/>
  <c r="CO28" i="2"/>
  <c r="Q35" i="8"/>
  <c r="AY28" i="2"/>
  <c r="L35" i="8"/>
  <c r="BK28" i="2"/>
  <c r="N35" i="8"/>
  <c r="BU28" i="2"/>
  <c r="O35" i="8"/>
  <c r="CE28" i="2"/>
  <c r="P35" i="8"/>
  <c r="DI28" i="2"/>
  <c r="S35" i="8"/>
  <c r="FE27" i="2"/>
  <c r="FE23"/>
  <c r="FE19"/>
  <c r="FE37"/>
  <c r="FE12"/>
  <c r="FE8"/>
  <c r="FE6"/>
  <c r="FE4"/>
  <c r="FE34"/>
  <c r="FE25"/>
  <c r="FE21"/>
  <c r="FE17"/>
  <c r="FE16"/>
  <c r="FE14"/>
  <c r="FE10"/>
  <c r="FE32"/>
  <c r="FE26"/>
  <c r="FE24"/>
  <c r="FE22"/>
  <c r="FE20"/>
  <c r="FE18"/>
  <c r="FE33"/>
  <c r="FE38"/>
  <c r="FE15"/>
  <c r="FE13"/>
  <c r="FE11"/>
  <c r="FE9"/>
  <c r="FE7"/>
  <c r="FE5"/>
  <c r="FE3"/>
  <c r="EU2" i="4"/>
  <c r="DM28" i="2"/>
  <c r="DN28" s="1"/>
  <c r="DQ28"/>
  <c r="ER33" i="3"/>
  <c r="ES33" s="1"/>
  <c r="ET33" s="1"/>
  <c r="ER3"/>
  <c r="ES3" s="1"/>
  <c r="ET3" s="1"/>
  <c r="V5" i="9" s="1"/>
  <c r="ER4" i="3"/>
  <c r="ES4" s="1"/>
  <c r="ET4" s="1"/>
  <c r="V6" i="9" s="1"/>
  <c r="ER5" i="3"/>
  <c r="ES5" s="1"/>
  <c r="ET5" s="1"/>
  <c r="V7" i="9" s="1"/>
  <c r="ER30" i="3"/>
  <c r="ES30" s="1"/>
  <c r="ET30" s="1"/>
  <c r="V8" i="9" s="1"/>
  <c r="ER6" i="3"/>
  <c r="ES6" s="1"/>
  <c r="ET6" s="1"/>
  <c r="V9" i="9" s="1"/>
  <c r="ER7" i="3"/>
  <c r="ES7" s="1"/>
  <c r="ET7" s="1"/>
  <c r="V10" i="9" s="1"/>
  <c r="ER8" i="3"/>
  <c r="ES8" s="1"/>
  <c r="ET8" s="1"/>
  <c r="V11" i="9" s="1"/>
  <c r="ER9" i="3"/>
  <c r="ES9" s="1"/>
  <c r="ET9" s="1"/>
  <c r="V12" i="9" s="1"/>
  <c r="ER10" i="3"/>
  <c r="ES10" s="1"/>
  <c r="ET10" s="1"/>
  <c r="V13" i="9" s="1"/>
  <c r="ER11" i="3"/>
  <c r="ES11" s="1"/>
  <c r="ET11" s="1"/>
  <c r="V14" i="9" s="1"/>
  <c r="ER12" i="3"/>
  <c r="ES12" s="1"/>
  <c r="ET12" s="1"/>
  <c r="V15" i="9" s="1"/>
  <c r="ER13" i="3"/>
  <c r="ES13" s="1"/>
  <c r="ET13" s="1"/>
  <c r="V16" i="9" s="1"/>
  <c r="ER14" i="3"/>
  <c r="ES14" s="1"/>
  <c r="ET14" s="1"/>
  <c r="V17" i="9" s="1"/>
  <c r="ER15" i="3"/>
  <c r="ES15" s="1"/>
  <c r="ET15" s="1"/>
  <c r="V18" i="9" s="1"/>
  <c r="ER16" i="3"/>
  <c r="ES16" s="1"/>
  <c r="ET16" s="1"/>
  <c r="V19" i="9" s="1"/>
  <c r="ER17" i="3"/>
  <c r="ES17" s="1"/>
  <c r="ET17" s="1"/>
  <c r="V20" i="9" s="1"/>
  <c r="ER18" i="3"/>
  <c r="ES18" s="1"/>
  <c r="ET18" s="1"/>
  <c r="V21" i="9" s="1"/>
  <c r="ER31" i="3"/>
  <c r="ES31" s="1"/>
  <c r="ET31" s="1"/>
  <c r="V22" i="9" s="1"/>
  <c r="ER19" i="3"/>
  <c r="ES19" s="1"/>
  <c r="ET19" s="1"/>
  <c r="V23" i="9" s="1"/>
  <c r="ER20" i="3"/>
  <c r="ES20" s="1"/>
  <c r="ET20" s="1"/>
  <c r="V24" i="9" s="1"/>
  <c r="ER21" i="3"/>
  <c r="ES21" s="1"/>
  <c r="ET21" s="1"/>
  <c r="V25" i="9" s="1"/>
  <c r="ER22" i="3"/>
  <c r="ES22" s="1"/>
  <c r="ET22" s="1"/>
  <c r="V26" i="9" s="1"/>
  <c r="ER23" i="3"/>
  <c r="ES23" s="1"/>
  <c r="ET23" s="1"/>
  <c r="V27" i="9" s="1"/>
  <c r="ER24" i="3"/>
  <c r="ES24" s="1"/>
  <c r="ET24" s="1"/>
  <c r="V28" i="9" s="1"/>
  <c r="ER25" i="3"/>
  <c r="ES25" s="1"/>
  <c r="ET25" s="1"/>
  <c r="V29" i="9" s="1"/>
  <c r="ER2" i="3"/>
  <c r="ES2" s="1"/>
  <c r="EQ33"/>
  <c r="EQ3"/>
  <c r="EQ4"/>
  <c r="EQ5"/>
  <c r="EQ30"/>
  <c r="EQ6"/>
  <c r="EQ7"/>
  <c r="EQ8"/>
  <c r="EQ9"/>
  <c r="EQ10"/>
  <c r="EQ11"/>
  <c r="EQ12"/>
  <c r="EQ13"/>
  <c r="EQ14"/>
  <c r="EQ15"/>
  <c r="EQ16"/>
  <c r="EQ17"/>
  <c r="EQ18"/>
  <c r="EQ31"/>
  <c r="EQ19"/>
  <c r="EQ20"/>
  <c r="EQ21"/>
  <c r="EQ22"/>
  <c r="EQ23"/>
  <c r="EQ24"/>
  <c r="EQ25"/>
  <c r="EQ2"/>
  <c r="V35" i="2"/>
  <c r="W36"/>
  <c r="V36"/>
  <c r="U36"/>
  <c r="T36"/>
  <c r="W35"/>
  <c r="U35"/>
  <c r="T35"/>
  <c r="W32"/>
  <c r="V32"/>
  <c r="U32"/>
  <c r="T32"/>
  <c r="ER34"/>
  <c r="ES34" s="1"/>
  <c r="ET34" s="1"/>
  <c r="V5" i="8" s="1"/>
  <c r="ER3" i="2"/>
  <c r="ES3" s="1"/>
  <c r="ET3" s="1"/>
  <c r="V6" i="8" s="1"/>
  <c r="ER4" i="2"/>
  <c r="ES4" s="1"/>
  <c r="ET4" s="1"/>
  <c r="V7" i="8" s="1"/>
  <c r="ER5" i="2"/>
  <c r="ES5" s="1"/>
  <c r="ET5" s="1"/>
  <c r="V8" i="8" s="1"/>
  <c r="ER6" i="2"/>
  <c r="ES6" s="1"/>
  <c r="ET6" s="1"/>
  <c r="V9" i="8" s="1"/>
  <c r="ER7" i="2"/>
  <c r="ES7" s="1"/>
  <c r="ET7" s="1"/>
  <c r="V10" i="8" s="1"/>
  <c r="ER8" i="2"/>
  <c r="ES8" s="1"/>
  <c r="ET8" s="1"/>
  <c r="V11" i="8" s="1"/>
  <c r="ER9" i="2"/>
  <c r="ES9" s="1"/>
  <c r="ET9" s="1"/>
  <c r="V12" i="8" s="1"/>
  <c r="ER10" i="2"/>
  <c r="ES10" s="1"/>
  <c r="ET10" s="1"/>
  <c r="V13" i="8" s="1"/>
  <c r="ER11" i="2"/>
  <c r="ES11" s="1"/>
  <c r="ET11" s="1"/>
  <c r="V14" i="8" s="1"/>
  <c r="ER12" i="2"/>
  <c r="ES12" s="1"/>
  <c r="ET12" s="1"/>
  <c r="V15" i="8" s="1"/>
  <c r="ER13" i="2"/>
  <c r="ES13" s="1"/>
  <c r="ET13" s="1"/>
  <c r="V16" i="8" s="1"/>
  <c r="ER14" i="2"/>
  <c r="ES14" s="1"/>
  <c r="ET14" s="1"/>
  <c r="V17" i="8" s="1"/>
  <c r="ER15" i="2"/>
  <c r="ES15" s="1"/>
  <c r="ET15" s="1"/>
  <c r="V18" i="8" s="1"/>
  <c r="ER37" i="2"/>
  <c r="ES37" s="1"/>
  <c r="ET37" s="1"/>
  <c r="V19" i="8" s="1"/>
  <c r="ER38" i="2"/>
  <c r="ES38" s="1"/>
  <c r="ET38" s="1"/>
  <c r="V20" i="8" s="1"/>
  <c r="ER16" i="2"/>
  <c r="ES16" s="1"/>
  <c r="ET16" s="1"/>
  <c r="V21" i="8" s="1"/>
  <c r="ER33" i="2"/>
  <c r="ES33" s="1"/>
  <c r="ET33" s="1"/>
  <c r="V22" i="8" s="1"/>
  <c r="ER17" i="2"/>
  <c r="ES17" s="1"/>
  <c r="ET17" s="1"/>
  <c r="V23" i="8" s="1"/>
  <c r="ER18" i="2"/>
  <c r="ES18" s="1"/>
  <c r="ET18" s="1"/>
  <c r="V24" i="8" s="1"/>
  <c r="ER19" i="2"/>
  <c r="ES19" s="1"/>
  <c r="ET19" s="1"/>
  <c r="V25" i="8" s="1"/>
  <c r="ER20" i="2"/>
  <c r="ES20" s="1"/>
  <c r="ET20" s="1"/>
  <c r="V26" i="8" s="1"/>
  <c r="ER21" i="2"/>
  <c r="ES21" s="1"/>
  <c r="ET21" s="1"/>
  <c r="V27" i="8" s="1"/>
  <c r="ER22" i="2"/>
  <c r="ES22" s="1"/>
  <c r="ET22" s="1"/>
  <c r="V28" i="8" s="1"/>
  <c r="ER23" i="2"/>
  <c r="ES23" s="1"/>
  <c r="ET23" s="1"/>
  <c r="V29" i="8" s="1"/>
  <c r="ER24" i="2"/>
  <c r="ES24" s="1"/>
  <c r="ET24" s="1"/>
  <c r="V30" i="8" s="1"/>
  <c r="ER25" i="2"/>
  <c r="ES25" s="1"/>
  <c r="ET25" s="1"/>
  <c r="V31" i="8" s="1"/>
  <c r="ER26" i="2"/>
  <c r="ES26" s="1"/>
  <c r="ET26" s="1"/>
  <c r="V32" i="8" s="1"/>
  <c r="ER27" i="2"/>
  <c r="ES27" s="1"/>
  <c r="ET27" s="1"/>
  <c r="V33" i="8" s="1"/>
  <c r="ER32" i="2"/>
  <c r="ES32" s="1"/>
  <c r="ET32" s="1"/>
  <c r="V34" i="8" s="1"/>
  <c r="ER2" i="2"/>
  <c r="ES2" s="1"/>
  <c r="ET2" s="1"/>
  <c r="EQ34"/>
  <c r="EQ3"/>
  <c r="EQ4"/>
  <c r="EQ5"/>
  <c r="EQ6"/>
  <c r="EQ7"/>
  <c r="EQ8"/>
  <c r="EQ9"/>
  <c r="EQ10"/>
  <c r="EQ11"/>
  <c r="EQ12"/>
  <c r="EQ13"/>
  <c r="EQ14"/>
  <c r="EQ15"/>
  <c r="EQ37"/>
  <c r="EQ38"/>
  <c r="EQ16"/>
  <c r="EQ33"/>
  <c r="EQ17"/>
  <c r="EQ18"/>
  <c r="EQ19"/>
  <c r="EQ20"/>
  <c r="EQ21"/>
  <c r="EQ22"/>
  <c r="EQ23"/>
  <c r="EQ24"/>
  <c r="EQ25"/>
  <c r="EQ26"/>
  <c r="EQ27"/>
  <c r="EQ32"/>
  <c r="EQ2"/>
  <c r="GQ28" l="1"/>
  <c r="GR28" s="1"/>
  <c r="EU23" i="3"/>
  <c r="EU21"/>
  <c r="EU18"/>
  <c r="EU16"/>
  <c r="EU14"/>
  <c r="EU12"/>
  <c r="EU10"/>
  <c r="EU8"/>
  <c r="EU6"/>
  <c r="EU5"/>
  <c r="EU3"/>
  <c r="EU25"/>
  <c r="EU19"/>
  <c r="EU24"/>
  <c r="EU22"/>
  <c r="EU20"/>
  <c r="EU31"/>
  <c r="EU17"/>
  <c r="EU15"/>
  <c r="EU13"/>
  <c r="EU11"/>
  <c r="EU9"/>
  <c r="EU7"/>
  <c r="EU30"/>
  <c r="EU4"/>
  <c r="EU33"/>
  <c r="J35" i="8"/>
  <c r="K35"/>
  <c r="EU32" i="2"/>
  <c r="EU26"/>
  <c r="EU24"/>
  <c r="EU22"/>
  <c r="EU20"/>
  <c r="EU18"/>
  <c r="EU33"/>
  <c r="EU38"/>
  <c r="EU15"/>
  <c r="EU13"/>
  <c r="EU11"/>
  <c r="EU9"/>
  <c r="EU7"/>
  <c r="EU5"/>
  <c r="EU3"/>
  <c r="EU2"/>
  <c r="V4" i="8"/>
  <c r="EU27" i="2"/>
  <c r="EU25"/>
  <c r="EU23"/>
  <c r="EU21"/>
  <c r="EU19"/>
  <c r="EU17"/>
  <c r="EU16"/>
  <c r="EU37"/>
  <c r="EU14"/>
  <c r="EU12"/>
  <c r="EU10"/>
  <c r="EU8"/>
  <c r="EU6"/>
  <c r="EU4"/>
  <c r="EU34"/>
  <c r="FO2" i="7"/>
  <c r="FO2" i="3"/>
  <c r="FB3" i="5" l="1"/>
  <c r="FC3" s="1"/>
  <c r="FD3" s="1"/>
  <c r="FB4"/>
  <c r="FC4" s="1"/>
  <c r="FD4" s="1"/>
  <c r="FB5"/>
  <c r="FC5" s="1"/>
  <c r="FD5" s="1"/>
  <c r="FB6"/>
  <c r="FC6" s="1"/>
  <c r="FD6" s="1"/>
  <c r="FB7"/>
  <c r="FC7" s="1"/>
  <c r="FD7" s="1"/>
  <c r="FB8"/>
  <c r="FC8" s="1"/>
  <c r="FD8" s="1"/>
  <c r="FB9"/>
  <c r="FC9" s="1"/>
  <c r="FD9" s="1"/>
  <c r="FB10"/>
  <c r="FC10" s="1"/>
  <c r="FD10" s="1"/>
  <c r="FB11"/>
  <c r="FC11" s="1"/>
  <c r="FD11" s="1"/>
  <c r="FB12"/>
  <c r="FC12" s="1"/>
  <c r="FD12" s="1"/>
  <c r="FB13"/>
  <c r="FC13" s="1"/>
  <c r="FD13" s="1"/>
  <c r="FB14"/>
  <c r="FC14" s="1"/>
  <c r="FD14" s="1"/>
  <c r="FB15"/>
  <c r="FC15" s="1"/>
  <c r="FD15" s="1"/>
  <c r="FB16"/>
  <c r="FC16" s="1"/>
  <c r="FD16" s="1"/>
  <c r="FB17"/>
  <c r="FC17" s="1"/>
  <c r="FD17" s="1"/>
  <c r="FB18"/>
  <c r="FC18" s="1"/>
  <c r="FD18" s="1"/>
  <c r="FB19"/>
  <c r="FC19" s="1"/>
  <c r="FD19" s="1"/>
  <c r="FB20"/>
  <c r="FC20" s="1"/>
  <c r="FD20" s="1"/>
  <c r="FB21"/>
  <c r="FC21" s="1"/>
  <c r="FD21" s="1"/>
  <c r="FB22"/>
  <c r="FC22" s="1"/>
  <c r="FD22" s="1"/>
  <c r="FB2"/>
  <c r="FC2" s="1"/>
  <c r="FD2" s="1"/>
  <c r="W4" i="12" s="1"/>
  <c r="FA3" i="5"/>
  <c r="FA4"/>
  <c r="FA5"/>
  <c r="FA6"/>
  <c r="FA7"/>
  <c r="FA8"/>
  <c r="FA9"/>
  <c r="FA10"/>
  <c r="FA11"/>
  <c r="FA12"/>
  <c r="FA13"/>
  <c r="FA14"/>
  <c r="FA15"/>
  <c r="FA16"/>
  <c r="FA17"/>
  <c r="FA18"/>
  <c r="FA19"/>
  <c r="FA20"/>
  <c r="FA21"/>
  <c r="FA22"/>
  <c r="FA2"/>
  <c r="EH3" i="6"/>
  <c r="EI3" s="1"/>
  <c r="EJ3" s="1"/>
  <c r="EH4"/>
  <c r="EI4" s="1"/>
  <c r="EJ4" s="1"/>
  <c r="EH5"/>
  <c r="EI5" s="1"/>
  <c r="EJ5" s="1"/>
  <c r="EH6"/>
  <c r="EI6" s="1"/>
  <c r="EJ6" s="1"/>
  <c r="EH7"/>
  <c r="EI7" s="1"/>
  <c r="EJ7" s="1"/>
  <c r="EH8"/>
  <c r="EI8" s="1"/>
  <c r="EJ8" s="1"/>
  <c r="EH9"/>
  <c r="EI9" s="1"/>
  <c r="EJ9" s="1"/>
  <c r="EH10"/>
  <c r="EI10" s="1"/>
  <c r="EJ10" s="1"/>
  <c r="EH23"/>
  <c r="EI23" s="1"/>
  <c r="EJ23" s="1"/>
  <c r="EH11"/>
  <c r="EI11" s="1"/>
  <c r="EJ11" s="1"/>
  <c r="EH12"/>
  <c r="EI12" s="1"/>
  <c r="EJ12" s="1"/>
  <c r="EH13"/>
  <c r="EI13" s="1"/>
  <c r="EJ13" s="1"/>
  <c r="EH14"/>
  <c r="EI14" s="1"/>
  <c r="EJ14" s="1"/>
  <c r="EH15"/>
  <c r="EI15" s="1"/>
  <c r="EJ15" s="1"/>
  <c r="EH16"/>
  <c r="EI16" s="1"/>
  <c r="EJ16" s="1"/>
  <c r="EH17"/>
  <c r="EI17" s="1"/>
  <c r="EJ17" s="1"/>
  <c r="EH18"/>
  <c r="EI18" s="1"/>
  <c r="EJ18" s="1"/>
  <c r="EH19"/>
  <c r="EI19" s="1"/>
  <c r="EJ19" s="1"/>
  <c r="EH20"/>
  <c r="EI20" s="1"/>
  <c r="EJ20" s="1"/>
  <c r="EH2"/>
  <c r="EI2" s="1"/>
  <c r="EJ2" s="1"/>
  <c r="EG3"/>
  <c r="EG4"/>
  <c r="EG5"/>
  <c r="EG6"/>
  <c r="EG7"/>
  <c r="EG8"/>
  <c r="EG9"/>
  <c r="EG10"/>
  <c r="EG23"/>
  <c r="EG11"/>
  <c r="EG12"/>
  <c r="EG13"/>
  <c r="EG14"/>
  <c r="EG15"/>
  <c r="EG16"/>
  <c r="EG17"/>
  <c r="EG18"/>
  <c r="EG19"/>
  <c r="EG20"/>
  <c r="EG2"/>
  <c r="FB3"/>
  <c r="FC3" s="1"/>
  <c r="FD3" s="1"/>
  <c r="FB4"/>
  <c r="FC4" s="1"/>
  <c r="FD4" s="1"/>
  <c r="FB5"/>
  <c r="FC5" s="1"/>
  <c r="FD5" s="1"/>
  <c r="FB6"/>
  <c r="FC6" s="1"/>
  <c r="FD6" s="1"/>
  <c r="FB7"/>
  <c r="FC7" s="1"/>
  <c r="FD7" s="1"/>
  <c r="FB8"/>
  <c r="FC8" s="1"/>
  <c r="FD8" s="1"/>
  <c r="FB9"/>
  <c r="FC9" s="1"/>
  <c r="FD9" s="1"/>
  <c r="FB10"/>
  <c r="FC10" s="1"/>
  <c r="FD10" s="1"/>
  <c r="FB23"/>
  <c r="FC23" s="1"/>
  <c r="FD23" s="1"/>
  <c r="FB11"/>
  <c r="FC11" s="1"/>
  <c r="FD11" s="1"/>
  <c r="FB12"/>
  <c r="FC12" s="1"/>
  <c r="FD12" s="1"/>
  <c r="FB13"/>
  <c r="FC13" s="1"/>
  <c r="FD13" s="1"/>
  <c r="FB14"/>
  <c r="FC14" s="1"/>
  <c r="FD14" s="1"/>
  <c r="FB15"/>
  <c r="FC15" s="1"/>
  <c r="FD15" s="1"/>
  <c r="FB16"/>
  <c r="FC16" s="1"/>
  <c r="FD16" s="1"/>
  <c r="FB17"/>
  <c r="FC17" s="1"/>
  <c r="FD17" s="1"/>
  <c r="FB18"/>
  <c r="FC18" s="1"/>
  <c r="FD18" s="1"/>
  <c r="FB19"/>
  <c r="FC19" s="1"/>
  <c r="FD19" s="1"/>
  <c r="FB20"/>
  <c r="FC20" s="1"/>
  <c r="FD20" s="1"/>
  <c r="FB2"/>
  <c r="FC2" s="1"/>
  <c r="FD2" s="1"/>
  <c r="W4" i="11" s="1"/>
  <c r="FA3" i="6"/>
  <c r="FA4"/>
  <c r="FA5"/>
  <c r="FA6"/>
  <c r="FA7"/>
  <c r="FA8"/>
  <c r="FA9"/>
  <c r="FA10"/>
  <c r="FA23"/>
  <c r="FA11"/>
  <c r="FA12"/>
  <c r="FA13"/>
  <c r="FA14"/>
  <c r="FA15"/>
  <c r="FA16"/>
  <c r="FA17"/>
  <c r="FA18"/>
  <c r="FA19"/>
  <c r="FA20"/>
  <c r="FA2"/>
  <c r="FL3" i="4"/>
  <c r="FM3" s="1"/>
  <c r="FN3" s="1"/>
  <c r="FL38"/>
  <c r="FM38" s="1"/>
  <c r="FN38" s="1"/>
  <c r="X6" i="10" s="1"/>
  <c r="FL4" i="4"/>
  <c r="FM4" s="1"/>
  <c r="FN4" s="1"/>
  <c r="FL5"/>
  <c r="FM5" s="1"/>
  <c r="FN5" s="1"/>
  <c r="FL6"/>
  <c r="FM6" s="1"/>
  <c r="FN6" s="1"/>
  <c r="FL7"/>
  <c r="FM7" s="1"/>
  <c r="FN7" s="1"/>
  <c r="FL8"/>
  <c r="FM8" s="1"/>
  <c r="FN8" s="1"/>
  <c r="X11" i="10" s="1"/>
  <c r="FL9" i="4"/>
  <c r="FM9" s="1"/>
  <c r="FN9" s="1"/>
  <c r="FL10"/>
  <c r="FM10" s="1"/>
  <c r="FN10" s="1"/>
  <c r="FL11"/>
  <c r="FM11" s="1"/>
  <c r="FN11" s="1"/>
  <c r="FL12"/>
  <c r="FM12" s="1"/>
  <c r="FN12" s="1"/>
  <c r="FL13"/>
  <c r="FM13" s="1"/>
  <c r="FN13" s="1"/>
  <c r="FL14"/>
  <c r="FM14" s="1"/>
  <c r="FN14" s="1"/>
  <c r="FL15"/>
  <c r="FM15" s="1"/>
  <c r="FN15" s="1"/>
  <c r="FL16"/>
  <c r="FM16" s="1"/>
  <c r="FN16" s="1"/>
  <c r="X19" i="10" s="1"/>
  <c r="FL17" i="4"/>
  <c r="FM17" s="1"/>
  <c r="FN17" s="1"/>
  <c r="X20" i="10" s="1"/>
  <c r="FL18" i="4"/>
  <c r="FM18" s="1"/>
  <c r="FN18" s="1"/>
  <c r="FL19"/>
  <c r="FM19" s="1"/>
  <c r="FN19" s="1"/>
  <c r="FL20"/>
  <c r="FM20" s="1"/>
  <c r="FN20" s="1"/>
  <c r="FL21"/>
  <c r="FM21" s="1"/>
  <c r="FN21" s="1"/>
  <c r="FL22"/>
  <c r="FM22" s="1"/>
  <c r="FN22" s="1"/>
  <c r="FL23"/>
  <c r="FM23" s="1"/>
  <c r="FN23" s="1"/>
  <c r="FL24"/>
  <c r="FM24" s="1"/>
  <c r="FN24" s="1"/>
  <c r="FL25"/>
  <c r="FM25" s="1"/>
  <c r="FN25" s="1"/>
  <c r="FL26"/>
  <c r="FM26" s="1"/>
  <c r="FN26" s="1"/>
  <c r="FL27"/>
  <c r="FM27" s="1"/>
  <c r="FN27" s="1"/>
  <c r="FL28"/>
  <c r="FM28" s="1"/>
  <c r="FN28" s="1"/>
  <c r="FL29"/>
  <c r="FM29" s="1"/>
  <c r="FN29" s="1"/>
  <c r="FL30"/>
  <c r="FM30" s="1"/>
  <c r="FN30" s="1"/>
  <c r="FL31"/>
  <c r="FM31" s="1"/>
  <c r="FN31" s="1"/>
  <c r="FL32"/>
  <c r="FM32" s="1"/>
  <c r="FN32" s="1"/>
  <c r="FL2"/>
  <c r="FM2" s="1"/>
  <c r="FN2" s="1"/>
  <c r="FK3"/>
  <c r="FK38"/>
  <c r="FK4"/>
  <c r="FK5"/>
  <c r="FK6"/>
  <c r="FK7"/>
  <c r="FK8"/>
  <c r="FK9"/>
  <c r="FK10"/>
  <c r="FK11"/>
  <c r="FK12"/>
  <c r="FK13"/>
  <c r="FK14"/>
  <c r="FK15"/>
  <c r="FK16"/>
  <c r="FK17"/>
  <c r="FK18"/>
  <c r="FK19"/>
  <c r="FK20"/>
  <c r="FK21"/>
  <c r="FK22"/>
  <c r="FK23"/>
  <c r="FK24"/>
  <c r="FK25"/>
  <c r="FK26"/>
  <c r="FK27"/>
  <c r="FK28"/>
  <c r="FK29"/>
  <c r="FK30"/>
  <c r="FK31"/>
  <c r="FK32"/>
  <c r="FK2"/>
  <c r="DX33" i="3"/>
  <c r="DY33" s="1"/>
  <c r="DZ33" s="1"/>
  <c r="DX3"/>
  <c r="DY3" s="1"/>
  <c r="DZ3" s="1"/>
  <c r="T5" i="9" s="1"/>
  <c r="DX4" i="3"/>
  <c r="DY4" s="1"/>
  <c r="DZ4" s="1"/>
  <c r="T6" i="9" s="1"/>
  <c r="DX5" i="3"/>
  <c r="DY5" s="1"/>
  <c r="DZ5" s="1"/>
  <c r="T7" i="9" s="1"/>
  <c r="DX30" i="3"/>
  <c r="DY30" s="1"/>
  <c r="DZ30" s="1"/>
  <c r="T8" i="9" s="1"/>
  <c r="DX6" i="3"/>
  <c r="DY6" s="1"/>
  <c r="DZ6" s="1"/>
  <c r="T9" i="9" s="1"/>
  <c r="DX7" i="3"/>
  <c r="DY7" s="1"/>
  <c r="DZ7" s="1"/>
  <c r="T10" i="9" s="1"/>
  <c r="DX8" i="3"/>
  <c r="DY8" s="1"/>
  <c r="DZ8" s="1"/>
  <c r="T11" i="9" s="1"/>
  <c r="DX9" i="3"/>
  <c r="DY9" s="1"/>
  <c r="DZ9" s="1"/>
  <c r="T12" i="9" s="1"/>
  <c r="DX10" i="3"/>
  <c r="DY10" s="1"/>
  <c r="DZ10" s="1"/>
  <c r="T13" i="9" s="1"/>
  <c r="DX11" i="3"/>
  <c r="DY11" s="1"/>
  <c r="DZ11" s="1"/>
  <c r="T14" i="9" s="1"/>
  <c r="DX12" i="3"/>
  <c r="DY12" s="1"/>
  <c r="DZ12" s="1"/>
  <c r="T15" i="9" s="1"/>
  <c r="DX13" i="3"/>
  <c r="DY13" s="1"/>
  <c r="DZ13" s="1"/>
  <c r="T16" i="9" s="1"/>
  <c r="DX14" i="3"/>
  <c r="DY14" s="1"/>
  <c r="DZ14" s="1"/>
  <c r="T17" i="9" s="1"/>
  <c r="DX15" i="3"/>
  <c r="DY15" s="1"/>
  <c r="DZ15" s="1"/>
  <c r="T18" i="9" s="1"/>
  <c r="DX16" i="3"/>
  <c r="DY16" s="1"/>
  <c r="DZ16" s="1"/>
  <c r="T19" i="9" s="1"/>
  <c r="DX17" i="3"/>
  <c r="DY17" s="1"/>
  <c r="DZ17" s="1"/>
  <c r="T20" i="9" s="1"/>
  <c r="DX18" i="3"/>
  <c r="DY18" s="1"/>
  <c r="DZ18" s="1"/>
  <c r="T21" i="9" s="1"/>
  <c r="DX31" i="3"/>
  <c r="DY31" s="1"/>
  <c r="DZ31" s="1"/>
  <c r="T22" i="9" s="1"/>
  <c r="DX19" i="3"/>
  <c r="DY19" s="1"/>
  <c r="DZ19" s="1"/>
  <c r="T23" i="9" s="1"/>
  <c r="DX20" i="3"/>
  <c r="DY20" s="1"/>
  <c r="DZ20" s="1"/>
  <c r="T24" i="9" s="1"/>
  <c r="DX21" i="3"/>
  <c r="DY21" s="1"/>
  <c r="DZ21" s="1"/>
  <c r="T25" i="9" s="1"/>
  <c r="DX22" i="3"/>
  <c r="DY22" s="1"/>
  <c r="DZ22" s="1"/>
  <c r="T26" i="9" s="1"/>
  <c r="DX23" i="3"/>
  <c r="DY23" s="1"/>
  <c r="DZ23" s="1"/>
  <c r="T27" i="9" s="1"/>
  <c r="DX24" i="3"/>
  <c r="DY24" s="1"/>
  <c r="DZ24" s="1"/>
  <c r="T28" i="9" s="1"/>
  <c r="DX25" i="3"/>
  <c r="DY25" s="1"/>
  <c r="DZ25" s="1"/>
  <c r="T29" i="9" s="1"/>
  <c r="DX2" i="3"/>
  <c r="DY2" s="1"/>
  <c r="DZ2" s="1"/>
  <c r="T4" i="9" s="1"/>
  <c r="DW33" i="3"/>
  <c r="DW3"/>
  <c r="DW4"/>
  <c r="DW5"/>
  <c r="DW30"/>
  <c r="DW6"/>
  <c r="DW7"/>
  <c r="DW8"/>
  <c r="DW9"/>
  <c r="DW10"/>
  <c r="DW11"/>
  <c r="DW12"/>
  <c r="DW13"/>
  <c r="DW14"/>
  <c r="DW15"/>
  <c r="DW16"/>
  <c r="DW17"/>
  <c r="DW18"/>
  <c r="DW31"/>
  <c r="DW19"/>
  <c r="DW20"/>
  <c r="DW21"/>
  <c r="DW22"/>
  <c r="DW23"/>
  <c r="DW24"/>
  <c r="DW25"/>
  <c r="DW2"/>
  <c r="EH3" i="5"/>
  <c r="EI3" s="1"/>
  <c r="EJ3" s="1"/>
  <c r="U5" i="12" s="1"/>
  <c r="EH4" i="5"/>
  <c r="EI4" s="1"/>
  <c r="EJ4" s="1"/>
  <c r="U6" i="12" s="1"/>
  <c r="EH5" i="5"/>
  <c r="EI5" s="1"/>
  <c r="EJ5" s="1"/>
  <c r="U7" i="12" s="1"/>
  <c r="EH6" i="5"/>
  <c r="EI6" s="1"/>
  <c r="EJ6" s="1"/>
  <c r="U8" i="12" s="1"/>
  <c r="EH7" i="5"/>
  <c r="EI7" s="1"/>
  <c r="EJ7" s="1"/>
  <c r="U9" i="12" s="1"/>
  <c r="EH8" i="5"/>
  <c r="EI8" s="1"/>
  <c r="EJ8" s="1"/>
  <c r="U10" i="12" s="1"/>
  <c r="EH9" i="5"/>
  <c r="EI9" s="1"/>
  <c r="EJ9" s="1"/>
  <c r="U11" i="12" s="1"/>
  <c r="EH10" i="5"/>
  <c r="EI10" s="1"/>
  <c r="EJ10" s="1"/>
  <c r="U12" i="12" s="1"/>
  <c r="EH11" i="5"/>
  <c r="EI11" s="1"/>
  <c r="EJ11" s="1"/>
  <c r="U13" i="12" s="1"/>
  <c r="EH12" i="5"/>
  <c r="EI12" s="1"/>
  <c r="EJ12" s="1"/>
  <c r="U14" i="12" s="1"/>
  <c r="EH13" i="5"/>
  <c r="EI13" s="1"/>
  <c r="EJ13" s="1"/>
  <c r="U15" i="12" s="1"/>
  <c r="EH14" i="5"/>
  <c r="EI14" s="1"/>
  <c r="EJ14" s="1"/>
  <c r="U16" i="12" s="1"/>
  <c r="EH15" i="5"/>
  <c r="EI15" s="1"/>
  <c r="EJ15" s="1"/>
  <c r="U17" i="12" s="1"/>
  <c r="EH16" i="5"/>
  <c r="EI16" s="1"/>
  <c r="EJ16" s="1"/>
  <c r="U18" i="12" s="1"/>
  <c r="EH17" i="5"/>
  <c r="EI17" s="1"/>
  <c r="EJ17" s="1"/>
  <c r="U19" i="12" s="1"/>
  <c r="EH18" i="5"/>
  <c r="EI18" s="1"/>
  <c r="EJ18" s="1"/>
  <c r="U20" i="12" s="1"/>
  <c r="EH19" i="5"/>
  <c r="EI19" s="1"/>
  <c r="EJ19" s="1"/>
  <c r="U21" i="12" s="1"/>
  <c r="EH20" i="5"/>
  <c r="EI20" s="1"/>
  <c r="EJ20" s="1"/>
  <c r="U22" i="12" s="1"/>
  <c r="EH21" i="5"/>
  <c r="EI21" s="1"/>
  <c r="EJ21" s="1"/>
  <c r="U23" i="12" s="1"/>
  <c r="EH22" i="5"/>
  <c r="EI22" s="1"/>
  <c r="EJ22" s="1"/>
  <c r="U24" i="12" s="1"/>
  <c r="EH2" i="5"/>
  <c r="EI2" s="1"/>
  <c r="EJ2" s="1"/>
  <c r="EG3"/>
  <c r="EG4"/>
  <c r="EG5"/>
  <c r="EG6"/>
  <c r="EG7"/>
  <c r="EG8"/>
  <c r="EG9"/>
  <c r="EG10"/>
  <c r="EG11"/>
  <c r="EG12"/>
  <c r="EG13"/>
  <c r="EG14"/>
  <c r="EG15"/>
  <c r="EG16"/>
  <c r="EG17"/>
  <c r="EG18"/>
  <c r="EG19"/>
  <c r="EG20"/>
  <c r="EG21"/>
  <c r="EG22"/>
  <c r="EG2"/>
  <c r="FB33" i="3"/>
  <c r="FC33" s="1"/>
  <c r="FD33" s="1"/>
  <c r="FB3"/>
  <c r="FC3" s="1"/>
  <c r="FD3" s="1"/>
  <c r="FB4"/>
  <c r="FC4" s="1"/>
  <c r="FD4" s="1"/>
  <c r="FB5"/>
  <c r="FC5" s="1"/>
  <c r="FD5" s="1"/>
  <c r="FB30"/>
  <c r="FC30" s="1"/>
  <c r="FD30" s="1"/>
  <c r="FB6"/>
  <c r="FC6" s="1"/>
  <c r="FD6" s="1"/>
  <c r="FB7"/>
  <c r="FC7" s="1"/>
  <c r="FD7" s="1"/>
  <c r="FB8"/>
  <c r="FC8" s="1"/>
  <c r="FD8" s="1"/>
  <c r="FB9"/>
  <c r="FC9" s="1"/>
  <c r="FD9" s="1"/>
  <c r="FB10"/>
  <c r="FC10" s="1"/>
  <c r="FD10" s="1"/>
  <c r="FB11"/>
  <c r="FC11" s="1"/>
  <c r="FD11" s="1"/>
  <c r="FB12"/>
  <c r="FC12" s="1"/>
  <c r="FD12" s="1"/>
  <c r="FB13"/>
  <c r="FC13" s="1"/>
  <c r="FD13" s="1"/>
  <c r="FB14"/>
  <c r="FC14" s="1"/>
  <c r="FD14" s="1"/>
  <c r="FB15"/>
  <c r="FC15" s="1"/>
  <c r="FD15" s="1"/>
  <c r="FB16"/>
  <c r="FC16" s="1"/>
  <c r="FD16" s="1"/>
  <c r="FB17"/>
  <c r="FC17" s="1"/>
  <c r="FD17" s="1"/>
  <c r="FB18"/>
  <c r="FC18" s="1"/>
  <c r="FD18" s="1"/>
  <c r="FB31"/>
  <c r="FC31" s="1"/>
  <c r="FD31" s="1"/>
  <c r="FB19"/>
  <c r="FC19" s="1"/>
  <c r="FD19" s="1"/>
  <c r="FB20"/>
  <c r="FC20" s="1"/>
  <c r="FD20" s="1"/>
  <c r="FB21"/>
  <c r="FC21" s="1"/>
  <c r="FD21" s="1"/>
  <c r="FB22"/>
  <c r="FC22" s="1"/>
  <c r="FD22" s="1"/>
  <c r="FB23"/>
  <c r="FC23" s="1"/>
  <c r="FD23" s="1"/>
  <c r="FB24"/>
  <c r="FC24" s="1"/>
  <c r="FD24" s="1"/>
  <c r="FB25"/>
  <c r="FC25" s="1"/>
  <c r="FD25" s="1"/>
  <c r="FB2"/>
  <c r="FC2" s="1"/>
  <c r="FD2" s="1"/>
  <c r="W4" i="9" s="1"/>
  <c r="FA33" i="3"/>
  <c r="FA3"/>
  <c r="FA4"/>
  <c r="FA5"/>
  <c r="FA30"/>
  <c r="FA6"/>
  <c r="FA7"/>
  <c r="FA8"/>
  <c r="FA9"/>
  <c r="FA10"/>
  <c r="FA11"/>
  <c r="FA12"/>
  <c r="FA13"/>
  <c r="FA14"/>
  <c r="FA15"/>
  <c r="FA16"/>
  <c r="FA17"/>
  <c r="FA18"/>
  <c r="FA31"/>
  <c r="FA19"/>
  <c r="FA20"/>
  <c r="FA21"/>
  <c r="FA22"/>
  <c r="FA23"/>
  <c r="FA24"/>
  <c r="FA25"/>
  <c r="FA2"/>
  <c r="DX3" i="7"/>
  <c r="DY3" s="1"/>
  <c r="DZ3" s="1"/>
  <c r="T5" i="13" s="1"/>
  <c r="DX4" i="7"/>
  <c r="DY4" s="1"/>
  <c r="DZ4" s="1"/>
  <c r="T6" i="13" s="1"/>
  <c r="DX5" i="7"/>
  <c r="DY5" s="1"/>
  <c r="DZ5" s="1"/>
  <c r="T7" i="13" s="1"/>
  <c r="DX6" i="7"/>
  <c r="DY6" s="1"/>
  <c r="DZ6" s="1"/>
  <c r="T8" i="13" s="1"/>
  <c r="DX7" i="7"/>
  <c r="DY7" s="1"/>
  <c r="DZ7" s="1"/>
  <c r="T9" i="13" s="1"/>
  <c r="DX8" i="7"/>
  <c r="DY8" s="1"/>
  <c r="DZ8" s="1"/>
  <c r="T10" i="13" s="1"/>
  <c r="DX9" i="7"/>
  <c r="DY9" s="1"/>
  <c r="DZ9" s="1"/>
  <c r="T11" i="13" s="1"/>
  <c r="DX10" i="7"/>
  <c r="DY10" s="1"/>
  <c r="DZ10" s="1"/>
  <c r="T12" i="13" s="1"/>
  <c r="DX11" i="7"/>
  <c r="DY11" s="1"/>
  <c r="DZ11" s="1"/>
  <c r="T13" i="13" s="1"/>
  <c r="DX12" i="7"/>
  <c r="DY12" s="1"/>
  <c r="DZ12" s="1"/>
  <c r="T14" i="13" s="1"/>
  <c r="DX13" i="7"/>
  <c r="DY13" s="1"/>
  <c r="DZ13" s="1"/>
  <c r="T15" i="13" s="1"/>
  <c r="DX14" i="7"/>
  <c r="DY14" s="1"/>
  <c r="DZ14" s="1"/>
  <c r="T16" i="13" s="1"/>
  <c r="DX15" i="7"/>
  <c r="DY15" s="1"/>
  <c r="DZ15" s="1"/>
  <c r="T17" i="13" s="1"/>
  <c r="DX16" i="7"/>
  <c r="DY16" s="1"/>
  <c r="DZ16" s="1"/>
  <c r="T18" i="13" s="1"/>
  <c r="DX17" i="7"/>
  <c r="DY17" s="1"/>
  <c r="DZ17" s="1"/>
  <c r="T19" i="13" s="1"/>
  <c r="DX18" i="7"/>
  <c r="DY18" s="1"/>
  <c r="DZ18" s="1"/>
  <c r="T20" i="13" s="1"/>
  <c r="DX19" i="7"/>
  <c r="DY19" s="1"/>
  <c r="DZ19" s="1"/>
  <c r="T21" i="13" s="1"/>
  <c r="DX20" i="7"/>
  <c r="DY20" s="1"/>
  <c r="DZ20" s="1"/>
  <c r="T22" i="13" s="1"/>
  <c r="DX21" i="7"/>
  <c r="DY21" s="1"/>
  <c r="DZ21" s="1"/>
  <c r="T23" i="13" s="1"/>
  <c r="DX22" i="7"/>
  <c r="DY22" s="1"/>
  <c r="DZ22" s="1"/>
  <c r="T24" i="13" s="1"/>
  <c r="DX29" i="7"/>
  <c r="DY29" s="1"/>
  <c r="DZ29" s="1"/>
  <c r="T25" i="13" s="1"/>
  <c r="DX23" i="7"/>
  <c r="DY23" s="1"/>
  <c r="DZ23" s="1"/>
  <c r="T26" i="13" s="1"/>
  <c r="DX24" i="7"/>
  <c r="DY24" s="1"/>
  <c r="DZ24" s="1"/>
  <c r="T27" i="13" s="1"/>
  <c r="DX25" i="7"/>
  <c r="DY25" s="1"/>
  <c r="DZ25" s="1"/>
  <c r="T28" i="13" s="1"/>
  <c r="DX26" i="7"/>
  <c r="DY26" s="1"/>
  <c r="DZ26" s="1"/>
  <c r="T29" i="13" s="1"/>
  <c r="DX2" i="7"/>
  <c r="DY2" s="1"/>
  <c r="DZ2" s="1"/>
  <c r="T4" i="13" s="1"/>
  <c r="DW3" i="7"/>
  <c r="DW4"/>
  <c r="DW5"/>
  <c r="DW6"/>
  <c r="DW7"/>
  <c r="DW8"/>
  <c r="DW9"/>
  <c r="DW10"/>
  <c r="DW11"/>
  <c r="DW12"/>
  <c r="DW13"/>
  <c r="DW14"/>
  <c r="DW15"/>
  <c r="DW16"/>
  <c r="DW17"/>
  <c r="DW18"/>
  <c r="DW19"/>
  <c r="DW20"/>
  <c r="DW21"/>
  <c r="DW22"/>
  <c r="DW29"/>
  <c r="DW23"/>
  <c r="DW24"/>
  <c r="DW25"/>
  <c r="DW26"/>
  <c r="DW2"/>
  <c r="EH34" i="2"/>
  <c r="EI34" s="1"/>
  <c r="EJ34" s="1"/>
  <c r="U5" i="8" s="1"/>
  <c r="EH3" i="2"/>
  <c r="EI3" s="1"/>
  <c r="EJ3" s="1"/>
  <c r="EH4"/>
  <c r="EI4" s="1"/>
  <c r="EJ4" s="1"/>
  <c r="EH5"/>
  <c r="EI5" s="1"/>
  <c r="EJ5" s="1"/>
  <c r="EH6"/>
  <c r="EI6" s="1"/>
  <c r="EJ6" s="1"/>
  <c r="EH7"/>
  <c r="EI7" s="1"/>
  <c r="EJ7" s="1"/>
  <c r="EH8"/>
  <c r="EI8" s="1"/>
  <c r="EJ8" s="1"/>
  <c r="EH9"/>
  <c r="EI9" s="1"/>
  <c r="EJ9" s="1"/>
  <c r="EH10"/>
  <c r="EI10" s="1"/>
  <c r="EJ10" s="1"/>
  <c r="EH11"/>
  <c r="EI11" s="1"/>
  <c r="EJ11" s="1"/>
  <c r="EH12"/>
  <c r="EI12" s="1"/>
  <c r="EJ12" s="1"/>
  <c r="EH13"/>
  <c r="EI13" s="1"/>
  <c r="EJ13" s="1"/>
  <c r="EH14"/>
  <c r="EI14" s="1"/>
  <c r="EJ14" s="1"/>
  <c r="EH15"/>
  <c r="EI15" s="1"/>
  <c r="EJ15" s="1"/>
  <c r="EH37"/>
  <c r="EI37" s="1"/>
  <c r="EJ37" s="1"/>
  <c r="EH38"/>
  <c r="EI38" s="1"/>
  <c r="EJ38" s="1"/>
  <c r="EH16"/>
  <c r="EI16" s="1"/>
  <c r="EJ16" s="1"/>
  <c r="EH33"/>
  <c r="EI33" s="1"/>
  <c r="EJ33" s="1"/>
  <c r="EH17"/>
  <c r="EI17" s="1"/>
  <c r="EJ17" s="1"/>
  <c r="EH18"/>
  <c r="EI18" s="1"/>
  <c r="EJ18" s="1"/>
  <c r="EH19"/>
  <c r="EI19" s="1"/>
  <c r="EJ19" s="1"/>
  <c r="EH20"/>
  <c r="EI20" s="1"/>
  <c r="EJ20" s="1"/>
  <c r="EH21"/>
  <c r="EI21" s="1"/>
  <c r="EJ21" s="1"/>
  <c r="EH22"/>
  <c r="EI22" s="1"/>
  <c r="EJ22" s="1"/>
  <c r="EH23"/>
  <c r="EI23" s="1"/>
  <c r="EJ23" s="1"/>
  <c r="EH24"/>
  <c r="EI24" s="1"/>
  <c r="EJ24" s="1"/>
  <c r="EH25"/>
  <c r="EI25" s="1"/>
  <c r="EJ25" s="1"/>
  <c r="EH26"/>
  <c r="EI26" s="1"/>
  <c r="EJ26" s="1"/>
  <c r="EH27"/>
  <c r="EI27" s="1"/>
  <c r="EJ27" s="1"/>
  <c r="EH32"/>
  <c r="EI32" s="1"/>
  <c r="EJ32" s="1"/>
  <c r="EH2"/>
  <c r="EI2" s="1"/>
  <c r="EJ2" s="1"/>
  <c r="EG34"/>
  <c r="EG3"/>
  <c r="EG4"/>
  <c r="EG5"/>
  <c r="EG6"/>
  <c r="EG7"/>
  <c r="EG8"/>
  <c r="EG9"/>
  <c r="EG10"/>
  <c r="EG11"/>
  <c r="EG12"/>
  <c r="EG13"/>
  <c r="EG14"/>
  <c r="EG15"/>
  <c r="EG37"/>
  <c r="EG38"/>
  <c r="EG16"/>
  <c r="EG33"/>
  <c r="EG17"/>
  <c r="EG18"/>
  <c r="EG19"/>
  <c r="EG20"/>
  <c r="EG21"/>
  <c r="EG22"/>
  <c r="EG23"/>
  <c r="EG24"/>
  <c r="EG25"/>
  <c r="EG26"/>
  <c r="EG27"/>
  <c r="EG32"/>
  <c r="EG2"/>
  <c r="ER3" i="7"/>
  <c r="ES3" s="1"/>
  <c r="ET3" s="1"/>
  <c r="ER4"/>
  <c r="ES4" s="1"/>
  <c r="ET4" s="1"/>
  <c r="ER5"/>
  <c r="ES5" s="1"/>
  <c r="ET5" s="1"/>
  <c r="ER6"/>
  <c r="ES6" s="1"/>
  <c r="ET6" s="1"/>
  <c r="ER7"/>
  <c r="ES7" s="1"/>
  <c r="ET7" s="1"/>
  <c r="ER8"/>
  <c r="ES8" s="1"/>
  <c r="ET8" s="1"/>
  <c r="ER30"/>
  <c r="ES30" s="1"/>
  <c r="ET30" s="1"/>
  <c r="EU30" s="1"/>
  <c r="ER9"/>
  <c r="ES9" s="1"/>
  <c r="ET9" s="1"/>
  <c r="ER10"/>
  <c r="ES10" s="1"/>
  <c r="ET10" s="1"/>
  <c r="ER11"/>
  <c r="ES11" s="1"/>
  <c r="ET11" s="1"/>
  <c r="ER12"/>
  <c r="ES12" s="1"/>
  <c r="ET12" s="1"/>
  <c r="ER32"/>
  <c r="ES32" s="1"/>
  <c r="ET32" s="1"/>
  <c r="EU32" s="1"/>
  <c r="ER31"/>
  <c r="ES31" s="1"/>
  <c r="ET31" s="1"/>
  <c r="EU31" s="1"/>
  <c r="ER13"/>
  <c r="ES13" s="1"/>
  <c r="ET13" s="1"/>
  <c r="ER14"/>
  <c r="ES14" s="1"/>
  <c r="ET14" s="1"/>
  <c r="ER15"/>
  <c r="ES15" s="1"/>
  <c r="ET15" s="1"/>
  <c r="ER16"/>
  <c r="ES16" s="1"/>
  <c r="ET16" s="1"/>
  <c r="ER17"/>
  <c r="ES17" s="1"/>
  <c r="ET17" s="1"/>
  <c r="ER34"/>
  <c r="ES34" s="1"/>
  <c r="ET34" s="1"/>
  <c r="EU34" s="1"/>
  <c r="ER35"/>
  <c r="ES35" s="1"/>
  <c r="ET35" s="1"/>
  <c r="EU35" s="1"/>
  <c r="ER18"/>
  <c r="ES18" s="1"/>
  <c r="ET18" s="1"/>
  <c r="ER33"/>
  <c r="ES33" s="1"/>
  <c r="ET33" s="1"/>
  <c r="EU33" s="1"/>
  <c r="ER19"/>
  <c r="ES19" s="1"/>
  <c r="ET19" s="1"/>
  <c r="ER20"/>
  <c r="ES20" s="1"/>
  <c r="ET20" s="1"/>
  <c r="ER21"/>
  <c r="ES21" s="1"/>
  <c r="ET21" s="1"/>
  <c r="ER22"/>
  <c r="ES22" s="1"/>
  <c r="ET22" s="1"/>
  <c r="ER29"/>
  <c r="ES29" s="1"/>
  <c r="ET29" s="1"/>
  <c r="ER23"/>
  <c r="ES23" s="1"/>
  <c r="ET23" s="1"/>
  <c r="ER24"/>
  <c r="ES24" s="1"/>
  <c r="ET24" s="1"/>
  <c r="ER25"/>
  <c r="ES25" s="1"/>
  <c r="ET25" s="1"/>
  <c r="ER26"/>
  <c r="ES26" s="1"/>
  <c r="ET26" s="1"/>
  <c r="ER2"/>
  <c r="ES2" s="1"/>
  <c r="ET2" s="1"/>
  <c r="V4" i="13" s="1"/>
  <c r="EQ3" i="7"/>
  <c r="EQ4"/>
  <c r="EQ5"/>
  <c r="EQ6"/>
  <c r="EQ7"/>
  <c r="EQ8"/>
  <c r="EQ30"/>
  <c r="EQ9"/>
  <c r="EQ10"/>
  <c r="EQ11"/>
  <c r="EQ12"/>
  <c r="EQ32"/>
  <c r="EQ31"/>
  <c r="EQ13"/>
  <c r="EQ14"/>
  <c r="EQ15"/>
  <c r="EQ16"/>
  <c r="EQ17"/>
  <c r="EQ34"/>
  <c r="EQ35"/>
  <c r="EQ18"/>
  <c r="EQ33"/>
  <c r="EQ19"/>
  <c r="EQ20"/>
  <c r="EQ21"/>
  <c r="EQ22"/>
  <c r="EQ29"/>
  <c r="EQ23"/>
  <c r="EQ24"/>
  <c r="EQ25"/>
  <c r="EQ26"/>
  <c r="EQ2"/>
  <c r="DX34" i="2"/>
  <c r="DY34" s="1"/>
  <c r="DZ34" s="1"/>
  <c r="T5" i="8" s="1"/>
  <c r="DX3" i="2"/>
  <c r="DY3" s="1"/>
  <c r="DZ3" s="1"/>
  <c r="T6" i="8" s="1"/>
  <c r="DX4" i="2"/>
  <c r="DY4" s="1"/>
  <c r="DZ4" s="1"/>
  <c r="T7" i="8" s="1"/>
  <c r="DX5" i="2"/>
  <c r="DY5" s="1"/>
  <c r="DZ5" s="1"/>
  <c r="T8" i="8" s="1"/>
  <c r="DX6" i="2"/>
  <c r="DY6" s="1"/>
  <c r="DZ6" s="1"/>
  <c r="T9" i="8" s="1"/>
  <c r="DX7" i="2"/>
  <c r="DY7" s="1"/>
  <c r="DZ7" s="1"/>
  <c r="T10" i="8" s="1"/>
  <c r="DX8" i="2"/>
  <c r="DY8" s="1"/>
  <c r="DZ8" s="1"/>
  <c r="T11" i="8" s="1"/>
  <c r="DX9" i="2"/>
  <c r="DY9" s="1"/>
  <c r="DZ9" s="1"/>
  <c r="T12" i="8" s="1"/>
  <c r="DX10" i="2"/>
  <c r="DY10" s="1"/>
  <c r="DZ10" s="1"/>
  <c r="T13" i="8" s="1"/>
  <c r="DX11" i="2"/>
  <c r="DY11" s="1"/>
  <c r="DZ11" s="1"/>
  <c r="T14" i="8" s="1"/>
  <c r="DX12" i="2"/>
  <c r="DY12" s="1"/>
  <c r="DZ12" s="1"/>
  <c r="T15" i="8" s="1"/>
  <c r="DX13" i="2"/>
  <c r="DY13" s="1"/>
  <c r="DZ13" s="1"/>
  <c r="T16" i="8" s="1"/>
  <c r="DX14" i="2"/>
  <c r="DY14" s="1"/>
  <c r="DZ14" s="1"/>
  <c r="T17" i="8" s="1"/>
  <c r="DX15" i="2"/>
  <c r="DY15" s="1"/>
  <c r="DZ15" s="1"/>
  <c r="T18" i="8" s="1"/>
  <c r="DX37" i="2"/>
  <c r="DY37" s="1"/>
  <c r="DZ37" s="1"/>
  <c r="T19" i="8" s="1"/>
  <c r="DX38" i="2"/>
  <c r="DY38" s="1"/>
  <c r="DZ38" s="1"/>
  <c r="T20" i="8" s="1"/>
  <c r="DX16" i="2"/>
  <c r="DY16" s="1"/>
  <c r="DZ16" s="1"/>
  <c r="T21" i="8" s="1"/>
  <c r="DX33" i="2"/>
  <c r="DY33" s="1"/>
  <c r="DZ33" s="1"/>
  <c r="T22" i="8" s="1"/>
  <c r="DX17" i="2"/>
  <c r="DY17" s="1"/>
  <c r="DZ17" s="1"/>
  <c r="T23" i="8" s="1"/>
  <c r="DX18" i="2"/>
  <c r="DY18" s="1"/>
  <c r="DZ18" s="1"/>
  <c r="T24" i="8" s="1"/>
  <c r="DX19" i="2"/>
  <c r="DY19" s="1"/>
  <c r="DZ19" s="1"/>
  <c r="T25" i="8" s="1"/>
  <c r="DX20" i="2"/>
  <c r="DY20" s="1"/>
  <c r="DZ20" s="1"/>
  <c r="T26" i="8" s="1"/>
  <c r="DX21" i="2"/>
  <c r="DY21" s="1"/>
  <c r="DZ21" s="1"/>
  <c r="T27" i="8" s="1"/>
  <c r="DX22" i="2"/>
  <c r="DY22" s="1"/>
  <c r="DZ22" s="1"/>
  <c r="T28" i="8" s="1"/>
  <c r="DX23" i="2"/>
  <c r="DY23" s="1"/>
  <c r="DZ23" s="1"/>
  <c r="T29" i="8" s="1"/>
  <c r="DX24" i="2"/>
  <c r="DY24" s="1"/>
  <c r="DZ24" s="1"/>
  <c r="T30" i="8" s="1"/>
  <c r="DX25" i="2"/>
  <c r="DY25" s="1"/>
  <c r="DZ25" s="1"/>
  <c r="T31" i="8" s="1"/>
  <c r="DX26" i="2"/>
  <c r="DY26" s="1"/>
  <c r="DZ26" s="1"/>
  <c r="T32" i="8" s="1"/>
  <c r="DX27" i="2"/>
  <c r="DY27" s="1"/>
  <c r="DZ27" s="1"/>
  <c r="T33" i="8" s="1"/>
  <c r="DX32" i="2"/>
  <c r="DY32" s="1"/>
  <c r="DZ32" s="1"/>
  <c r="T34" i="8" s="1"/>
  <c r="DX35" i="2"/>
  <c r="DY35" s="1"/>
  <c r="DZ35" s="1"/>
  <c r="EA35" s="1"/>
  <c r="DX36"/>
  <c r="DY36" s="1"/>
  <c r="DZ36" s="1"/>
  <c r="EA36" s="1"/>
  <c r="DX2"/>
  <c r="DY2" s="1"/>
  <c r="DZ2" s="1"/>
  <c r="DW34"/>
  <c r="DW3"/>
  <c r="DW4"/>
  <c r="DW5"/>
  <c r="DW6"/>
  <c r="DW7"/>
  <c r="DW8"/>
  <c r="DW9"/>
  <c r="DW10"/>
  <c r="DW11"/>
  <c r="DW12"/>
  <c r="DW13"/>
  <c r="DW14"/>
  <c r="DW15"/>
  <c r="DW37"/>
  <c r="DW38"/>
  <c r="DW16"/>
  <c r="DW33"/>
  <c r="DW17"/>
  <c r="DW18"/>
  <c r="DW19"/>
  <c r="DW20"/>
  <c r="DW21"/>
  <c r="DW22"/>
  <c r="DW23"/>
  <c r="DW24"/>
  <c r="DW25"/>
  <c r="DW26"/>
  <c r="DW27"/>
  <c r="DW32"/>
  <c r="DW35"/>
  <c r="DW36"/>
  <c r="DW2"/>
  <c r="DX3" i="6"/>
  <c r="DY3" s="1"/>
  <c r="DZ3" s="1"/>
  <c r="T5" i="11" s="1"/>
  <c r="DX4" i="6"/>
  <c r="DY4" s="1"/>
  <c r="DZ4" s="1"/>
  <c r="T6" i="11" s="1"/>
  <c r="DX5" i="6"/>
  <c r="DY5" s="1"/>
  <c r="DZ5" s="1"/>
  <c r="T7" i="11" s="1"/>
  <c r="DX6" i="6"/>
  <c r="DY6" s="1"/>
  <c r="DZ6" s="1"/>
  <c r="T8" i="11" s="1"/>
  <c r="DX7" i="6"/>
  <c r="DY7" s="1"/>
  <c r="DZ7" s="1"/>
  <c r="T9" i="11" s="1"/>
  <c r="DX8" i="6"/>
  <c r="DY8" s="1"/>
  <c r="DZ8" s="1"/>
  <c r="T10" i="11" s="1"/>
  <c r="DX9" i="6"/>
  <c r="DY9" s="1"/>
  <c r="DZ9" s="1"/>
  <c r="T11" i="11" s="1"/>
  <c r="DX10" i="6"/>
  <c r="DY10" s="1"/>
  <c r="DZ10" s="1"/>
  <c r="T12" i="11" s="1"/>
  <c r="DX23" i="6"/>
  <c r="DY23" s="1"/>
  <c r="DZ23" s="1"/>
  <c r="T13" i="11" s="1"/>
  <c r="DX11" i="6"/>
  <c r="DY11" s="1"/>
  <c r="DZ11" s="1"/>
  <c r="T14" i="11" s="1"/>
  <c r="DX12" i="6"/>
  <c r="DY12" s="1"/>
  <c r="DZ12" s="1"/>
  <c r="T15" i="11" s="1"/>
  <c r="DX26" i="6"/>
  <c r="DY26" s="1"/>
  <c r="DZ26" s="1"/>
  <c r="EA26" s="1"/>
  <c r="DX13"/>
  <c r="DY13" s="1"/>
  <c r="DZ13" s="1"/>
  <c r="T16" i="11" s="1"/>
  <c r="DX14" i="6"/>
  <c r="DY14" s="1"/>
  <c r="DZ14" s="1"/>
  <c r="T17" i="11" s="1"/>
  <c r="DX15" i="6"/>
  <c r="DY15" s="1"/>
  <c r="DZ15" s="1"/>
  <c r="T18" i="11" s="1"/>
  <c r="DX16" i="6"/>
  <c r="DY16" s="1"/>
  <c r="DZ16" s="1"/>
  <c r="T19" i="11" s="1"/>
  <c r="DX17" i="6"/>
  <c r="DY17" s="1"/>
  <c r="DZ17" s="1"/>
  <c r="T20" i="11" s="1"/>
  <c r="DX18" i="6"/>
  <c r="DY18" s="1"/>
  <c r="DZ18" s="1"/>
  <c r="T21" i="11" s="1"/>
  <c r="DX19" i="6"/>
  <c r="DY19" s="1"/>
  <c r="DZ19" s="1"/>
  <c r="T22" i="11" s="1"/>
  <c r="DX27" i="6"/>
  <c r="DY27" s="1"/>
  <c r="DZ27" s="1"/>
  <c r="EA27" s="1"/>
  <c r="DX20"/>
  <c r="DY20" s="1"/>
  <c r="DZ20" s="1"/>
  <c r="T23" i="11" s="1"/>
  <c r="DX2" i="6"/>
  <c r="DY2" s="1"/>
  <c r="DZ2" s="1"/>
  <c r="DW3"/>
  <c r="DW4"/>
  <c r="DW5"/>
  <c r="DW6"/>
  <c r="DW7"/>
  <c r="DW8"/>
  <c r="DW9"/>
  <c r="DW10"/>
  <c r="DW23"/>
  <c r="DW11"/>
  <c r="DW12"/>
  <c r="DW26"/>
  <c r="DW13"/>
  <c r="DW14"/>
  <c r="DW15"/>
  <c r="DW16"/>
  <c r="DW17"/>
  <c r="DW18"/>
  <c r="DW19"/>
  <c r="DW27"/>
  <c r="DW20"/>
  <c r="DW2"/>
  <c r="CV3" i="7"/>
  <c r="CW3" s="1"/>
  <c r="CX3" s="1"/>
  <c r="CV4"/>
  <c r="CW4" s="1"/>
  <c r="CX4" s="1"/>
  <c r="CV5"/>
  <c r="CW5" s="1"/>
  <c r="CX5" s="1"/>
  <c r="CV6"/>
  <c r="CW6" s="1"/>
  <c r="CX6" s="1"/>
  <c r="CV7"/>
  <c r="CW7" s="1"/>
  <c r="CX7" s="1"/>
  <c r="CV8"/>
  <c r="CW8" s="1"/>
  <c r="CX8" s="1"/>
  <c r="CV30"/>
  <c r="CW30" s="1"/>
  <c r="CX30" s="1"/>
  <c r="CY30" s="1"/>
  <c r="CV9"/>
  <c r="CW9" s="1"/>
  <c r="CX9" s="1"/>
  <c r="CV10"/>
  <c r="CW10" s="1"/>
  <c r="CX10" s="1"/>
  <c r="CV11"/>
  <c r="CW11" s="1"/>
  <c r="CX11" s="1"/>
  <c r="CV12"/>
  <c r="CW12" s="1"/>
  <c r="CX12" s="1"/>
  <c r="CV32"/>
  <c r="CW32" s="1"/>
  <c r="CX32" s="1"/>
  <c r="CY32" s="1"/>
  <c r="CV31"/>
  <c r="CW31" s="1"/>
  <c r="CX31" s="1"/>
  <c r="CY31" s="1"/>
  <c r="CV13"/>
  <c r="CW13" s="1"/>
  <c r="CX13" s="1"/>
  <c r="CV14"/>
  <c r="CW14" s="1"/>
  <c r="CX14" s="1"/>
  <c r="CV15"/>
  <c r="CW15" s="1"/>
  <c r="CX15" s="1"/>
  <c r="CV16"/>
  <c r="CW16" s="1"/>
  <c r="CX16" s="1"/>
  <c r="CV17"/>
  <c r="CW17" s="1"/>
  <c r="CX17" s="1"/>
  <c r="CV34"/>
  <c r="CW34" s="1"/>
  <c r="CX34" s="1"/>
  <c r="CY34" s="1"/>
  <c r="CV35"/>
  <c r="CW35" s="1"/>
  <c r="CX35" s="1"/>
  <c r="CY35" s="1"/>
  <c r="CV18"/>
  <c r="CW18" s="1"/>
  <c r="CX18" s="1"/>
  <c r="CV33"/>
  <c r="CW33" s="1"/>
  <c r="CX33" s="1"/>
  <c r="CY33" s="1"/>
  <c r="CV19"/>
  <c r="CW19" s="1"/>
  <c r="CX19" s="1"/>
  <c r="CV20"/>
  <c r="CW20" s="1"/>
  <c r="CX20" s="1"/>
  <c r="CV21"/>
  <c r="CW21" s="1"/>
  <c r="CX21" s="1"/>
  <c r="CV22"/>
  <c r="CW22" s="1"/>
  <c r="CX22" s="1"/>
  <c r="CV29"/>
  <c r="CW29" s="1"/>
  <c r="CX29" s="1"/>
  <c r="CV23"/>
  <c r="CW23" s="1"/>
  <c r="CX23" s="1"/>
  <c r="CV24"/>
  <c r="CW24" s="1"/>
  <c r="CX24" s="1"/>
  <c r="CV25"/>
  <c r="CW25" s="1"/>
  <c r="CX25" s="1"/>
  <c r="CV26"/>
  <c r="CW26" s="1"/>
  <c r="CX26" s="1"/>
  <c r="CV2"/>
  <c r="CW2" s="1"/>
  <c r="CU3"/>
  <c r="CU4"/>
  <c r="CU5"/>
  <c r="CU6"/>
  <c r="CU7"/>
  <c r="CU8"/>
  <c r="CU30"/>
  <c r="CU9"/>
  <c r="CU10"/>
  <c r="CU11"/>
  <c r="CU12"/>
  <c r="CU32"/>
  <c r="CU31"/>
  <c r="CU13"/>
  <c r="CU14"/>
  <c r="CU15"/>
  <c r="CU16"/>
  <c r="CU17"/>
  <c r="CU34"/>
  <c r="CU35"/>
  <c r="CU18"/>
  <c r="CU33"/>
  <c r="CU19"/>
  <c r="CU20"/>
  <c r="CU21"/>
  <c r="CU22"/>
  <c r="CU29"/>
  <c r="CU23"/>
  <c r="CU24"/>
  <c r="CU25"/>
  <c r="CU26"/>
  <c r="CU2"/>
  <c r="CB34" i="2"/>
  <c r="CC34" s="1"/>
  <c r="CD34" s="1"/>
  <c r="CB3"/>
  <c r="CC3" s="1"/>
  <c r="CD3" s="1"/>
  <c r="CB4"/>
  <c r="CC4" s="1"/>
  <c r="CD4" s="1"/>
  <c r="CB5"/>
  <c r="CC5" s="1"/>
  <c r="CD5" s="1"/>
  <c r="CB6"/>
  <c r="CC6" s="1"/>
  <c r="CD6" s="1"/>
  <c r="CB7"/>
  <c r="CC7" s="1"/>
  <c r="CD7" s="1"/>
  <c r="CB8"/>
  <c r="CC8" s="1"/>
  <c r="CD8" s="1"/>
  <c r="CB9"/>
  <c r="CC9" s="1"/>
  <c r="CD9" s="1"/>
  <c r="CB10"/>
  <c r="CC10" s="1"/>
  <c r="CD10" s="1"/>
  <c r="CB11"/>
  <c r="CC11" s="1"/>
  <c r="CD11" s="1"/>
  <c r="CB12"/>
  <c r="CC12" s="1"/>
  <c r="CD12" s="1"/>
  <c r="CB13"/>
  <c r="CC13" s="1"/>
  <c r="CD13" s="1"/>
  <c r="CB14"/>
  <c r="CC14" s="1"/>
  <c r="CD14" s="1"/>
  <c r="CB15"/>
  <c r="CC15" s="1"/>
  <c r="CD15" s="1"/>
  <c r="CB37"/>
  <c r="CC37" s="1"/>
  <c r="CD37" s="1"/>
  <c r="CB38"/>
  <c r="CC38" s="1"/>
  <c r="CD38" s="1"/>
  <c r="CB16"/>
  <c r="CC16" s="1"/>
  <c r="CD16" s="1"/>
  <c r="CB33"/>
  <c r="CC33" s="1"/>
  <c r="CD33" s="1"/>
  <c r="CB17"/>
  <c r="CC17" s="1"/>
  <c r="CD17" s="1"/>
  <c r="CB18"/>
  <c r="CC18" s="1"/>
  <c r="CD18" s="1"/>
  <c r="CB19"/>
  <c r="CC19" s="1"/>
  <c r="CD19" s="1"/>
  <c r="CB20"/>
  <c r="CC20" s="1"/>
  <c r="CD20" s="1"/>
  <c r="CB21"/>
  <c r="CC21" s="1"/>
  <c r="CD21" s="1"/>
  <c r="CB22"/>
  <c r="CC22" s="1"/>
  <c r="CD22" s="1"/>
  <c r="CB23"/>
  <c r="CC23" s="1"/>
  <c r="CD23" s="1"/>
  <c r="CB24"/>
  <c r="CC24" s="1"/>
  <c r="CD24" s="1"/>
  <c r="CB25"/>
  <c r="CC25" s="1"/>
  <c r="CD25" s="1"/>
  <c r="CB26"/>
  <c r="CC26" s="1"/>
  <c r="CD26" s="1"/>
  <c r="CB27"/>
  <c r="CC27" s="1"/>
  <c r="CD27" s="1"/>
  <c r="CB32"/>
  <c r="CC32" s="1"/>
  <c r="CD32" s="1"/>
  <c r="CB35"/>
  <c r="CC35" s="1"/>
  <c r="CD35" s="1"/>
  <c r="CE35" s="1"/>
  <c r="CB36"/>
  <c r="CC36" s="1"/>
  <c r="CD36" s="1"/>
  <c r="CE36" s="1"/>
  <c r="CB2"/>
  <c r="CC2" s="1"/>
  <c r="CD2" s="1"/>
  <c r="CE2" s="1"/>
  <c r="CA34"/>
  <c r="CA3"/>
  <c r="CA4"/>
  <c r="CA5"/>
  <c r="CA6"/>
  <c r="CA7"/>
  <c r="CA8"/>
  <c r="CA9"/>
  <c r="CA10"/>
  <c r="CA11"/>
  <c r="CA12"/>
  <c r="CA13"/>
  <c r="CA14"/>
  <c r="CA15"/>
  <c r="CA37"/>
  <c r="CA38"/>
  <c r="CA16"/>
  <c r="CA33"/>
  <c r="CA17"/>
  <c r="CA18"/>
  <c r="CA19"/>
  <c r="CA20"/>
  <c r="CA21"/>
  <c r="CA22"/>
  <c r="CA23"/>
  <c r="CA24"/>
  <c r="CA25"/>
  <c r="CA26"/>
  <c r="CA27"/>
  <c r="CA32"/>
  <c r="CA35"/>
  <c r="CA36"/>
  <c r="CA2"/>
  <c r="EU2" i="5"/>
  <c r="EA2"/>
  <c r="BH33" i="3"/>
  <c r="BI33" s="1"/>
  <c r="BJ33" s="1"/>
  <c r="BH3"/>
  <c r="BI3" s="1"/>
  <c r="BJ3" s="1"/>
  <c r="N5" i="9" s="1"/>
  <c r="BH4" i="3"/>
  <c r="BI4" s="1"/>
  <c r="BJ4" s="1"/>
  <c r="N6" i="9" s="1"/>
  <c r="BH5" i="3"/>
  <c r="BI5" s="1"/>
  <c r="BJ5" s="1"/>
  <c r="N7" i="9" s="1"/>
  <c r="BH30" i="3"/>
  <c r="BI30" s="1"/>
  <c r="BJ30" s="1"/>
  <c r="N8" i="9" s="1"/>
  <c r="BH6" i="3"/>
  <c r="BI6" s="1"/>
  <c r="BJ6" s="1"/>
  <c r="N9" i="9" s="1"/>
  <c r="BH7" i="3"/>
  <c r="BI7" s="1"/>
  <c r="BJ7" s="1"/>
  <c r="N10" i="9" s="1"/>
  <c r="BH8" i="3"/>
  <c r="BI8" s="1"/>
  <c r="BJ8" s="1"/>
  <c r="N11" i="9" s="1"/>
  <c r="BH9" i="3"/>
  <c r="BI9" s="1"/>
  <c r="BJ9" s="1"/>
  <c r="N12" i="9" s="1"/>
  <c r="BH10" i="3"/>
  <c r="BI10" s="1"/>
  <c r="BJ10" s="1"/>
  <c r="N13" i="9" s="1"/>
  <c r="BH11" i="3"/>
  <c r="BI11" s="1"/>
  <c r="BJ11" s="1"/>
  <c r="N14" i="9" s="1"/>
  <c r="BH12" i="3"/>
  <c r="BI12" s="1"/>
  <c r="BJ12" s="1"/>
  <c r="N15" i="9" s="1"/>
  <c r="BH13" i="3"/>
  <c r="BI13" s="1"/>
  <c r="BJ13" s="1"/>
  <c r="N16" i="9" s="1"/>
  <c r="BH14" i="3"/>
  <c r="BI14" s="1"/>
  <c r="BJ14" s="1"/>
  <c r="N17" i="9" s="1"/>
  <c r="BH15" i="3"/>
  <c r="BI15" s="1"/>
  <c r="BJ15" s="1"/>
  <c r="N18" i="9" s="1"/>
  <c r="BH16" i="3"/>
  <c r="BI16" s="1"/>
  <c r="BJ16" s="1"/>
  <c r="N19" i="9" s="1"/>
  <c r="BH17" i="3"/>
  <c r="BI17" s="1"/>
  <c r="BJ17" s="1"/>
  <c r="N20" i="9" s="1"/>
  <c r="BH18" i="3"/>
  <c r="BI18" s="1"/>
  <c r="BJ18" s="1"/>
  <c r="N21" i="9" s="1"/>
  <c r="BH31" i="3"/>
  <c r="BI31" s="1"/>
  <c r="BJ31" s="1"/>
  <c r="N22" i="9" s="1"/>
  <c r="BH19" i="3"/>
  <c r="BI19" s="1"/>
  <c r="BJ19" s="1"/>
  <c r="N23" i="9" s="1"/>
  <c r="BH35" i="3"/>
  <c r="BI35" s="1"/>
  <c r="BJ35" s="1"/>
  <c r="BK35" s="1"/>
  <c r="BH36"/>
  <c r="BI36" s="1"/>
  <c r="BJ36" s="1"/>
  <c r="BK36" s="1"/>
  <c r="BH20"/>
  <c r="BI20" s="1"/>
  <c r="BJ20" s="1"/>
  <c r="N24" i="9" s="1"/>
  <c r="BH21" i="3"/>
  <c r="BI21" s="1"/>
  <c r="BJ21" s="1"/>
  <c r="N25" i="9" s="1"/>
  <c r="BH22" i="3"/>
  <c r="BI22" s="1"/>
  <c r="BJ22" s="1"/>
  <c r="N26" i="9" s="1"/>
  <c r="BH23" i="3"/>
  <c r="BI23" s="1"/>
  <c r="BJ23" s="1"/>
  <c r="N27" i="9" s="1"/>
  <c r="BH24" i="3"/>
  <c r="BI24" s="1"/>
  <c r="BJ24" s="1"/>
  <c r="N28" i="9" s="1"/>
  <c r="BH25" i="3"/>
  <c r="BI25" s="1"/>
  <c r="BJ25" s="1"/>
  <c r="N29" i="9" s="1"/>
  <c r="BH2" i="3"/>
  <c r="BI2" s="1"/>
  <c r="BJ2" s="1"/>
  <c r="BK2" s="1"/>
  <c r="BG33"/>
  <c r="BG3"/>
  <c r="BG4"/>
  <c r="BG5"/>
  <c r="BG30"/>
  <c r="BG6"/>
  <c r="BG7"/>
  <c r="BG8"/>
  <c r="BG9"/>
  <c r="BG10"/>
  <c r="BG11"/>
  <c r="BG12"/>
  <c r="BG13"/>
  <c r="BG14"/>
  <c r="BG15"/>
  <c r="BG16"/>
  <c r="BG17"/>
  <c r="BG18"/>
  <c r="BG31"/>
  <c r="BG19"/>
  <c r="BG35"/>
  <c r="BG36"/>
  <c r="BG20"/>
  <c r="BG21"/>
  <c r="BG22"/>
  <c r="BG23"/>
  <c r="BG24"/>
  <c r="BG25"/>
  <c r="BG2"/>
  <c r="X35" i="10" l="1"/>
  <c r="X33"/>
  <c r="X31"/>
  <c r="X29"/>
  <c r="X27"/>
  <c r="X25"/>
  <c r="X23"/>
  <c r="X21"/>
  <c r="X17"/>
  <c r="X15"/>
  <c r="X13"/>
  <c r="X9"/>
  <c r="X7"/>
  <c r="X5"/>
  <c r="X34"/>
  <c r="X32"/>
  <c r="X30"/>
  <c r="X28"/>
  <c r="X26"/>
  <c r="X24"/>
  <c r="X22"/>
  <c r="X18"/>
  <c r="X16"/>
  <c r="X14"/>
  <c r="X12"/>
  <c r="X10"/>
  <c r="X8"/>
  <c r="W28" i="9"/>
  <c r="W26"/>
  <c r="W24"/>
  <c r="W22"/>
  <c r="W20"/>
  <c r="W18"/>
  <c r="W16"/>
  <c r="W14"/>
  <c r="W12"/>
  <c r="W10"/>
  <c r="W8"/>
  <c r="W6"/>
  <c r="W29"/>
  <c r="W27"/>
  <c r="W25"/>
  <c r="W23"/>
  <c r="W21"/>
  <c r="W19"/>
  <c r="W17"/>
  <c r="W15"/>
  <c r="W13"/>
  <c r="W11"/>
  <c r="W9"/>
  <c r="W7"/>
  <c r="W5"/>
  <c r="U33" i="8"/>
  <c r="U31"/>
  <c r="U29"/>
  <c r="U27"/>
  <c r="U25"/>
  <c r="U23"/>
  <c r="U21"/>
  <c r="U19"/>
  <c r="U17"/>
  <c r="U15"/>
  <c r="U13"/>
  <c r="U11"/>
  <c r="U9"/>
  <c r="U7"/>
  <c r="U34"/>
  <c r="U32"/>
  <c r="U30"/>
  <c r="U28"/>
  <c r="U26"/>
  <c r="U24"/>
  <c r="U22"/>
  <c r="U20"/>
  <c r="U18"/>
  <c r="U16"/>
  <c r="U14"/>
  <c r="U12"/>
  <c r="U10"/>
  <c r="U8"/>
  <c r="U6"/>
  <c r="CY26" i="7"/>
  <c r="R29" i="13"/>
  <c r="CY24" i="7"/>
  <c r="R27" i="13"/>
  <c r="CY29" i="7"/>
  <c r="R25" i="13"/>
  <c r="CY21" i="7"/>
  <c r="R23" i="13"/>
  <c r="CY19" i="7"/>
  <c r="R21" i="13"/>
  <c r="CY18" i="7"/>
  <c r="R20" i="13"/>
  <c r="CY16" i="7"/>
  <c r="R18" i="13"/>
  <c r="CY14" i="7"/>
  <c r="R16" i="13"/>
  <c r="CY12" i="7"/>
  <c r="R14" i="13"/>
  <c r="CY10" i="7"/>
  <c r="R12" i="13"/>
  <c r="CY7" i="7"/>
  <c r="R9" i="13"/>
  <c r="CY5" i="7"/>
  <c r="R7" i="13"/>
  <c r="CY3" i="7"/>
  <c r="R5" i="13"/>
  <c r="EU26" i="7"/>
  <c r="V29" i="13"/>
  <c r="EU24" i="7"/>
  <c r="V27" i="13"/>
  <c r="EU29" i="7"/>
  <c r="V25" i="13"/>
  <c r="EU21" i="7"/>
  <c r="V23" i="13"/>
  <c r="EU19" i="7"/>
  <c r="V21" i="13"/>
  <c r="EU18" i="7"/>
  <c r="V20" i="13"/>
  <c r="EU16" i="7"/>
  <c r="V18" i="13"/>
  <c r="EU14" i="7"/>
  <c r="V16" i="13"/>
  <c r="EU12" i="7"/>
  <c r="V14" i="13"/>
  <c r="EU10" i="7"/>
  <c r="V12" i="13"/>
  <c r="EU7" i="7"/>
  <c r="V9" i="13"/>
  <c r="EU5" i="7"/>
  <c r="V7" i="13"/>
  <c r="EU3" i="7"/>
  <c r="V5" i="13"/>
  <c r="CY25" i="7"/>
  <c r="R28" i="13"/>
  <c r="CY23" i="7"/>
  <c r="R26" i="13"/>
  <c r="CY22" i="7"/>
  <c r="R24" i="13"/>
  <c r="CY20" i="7"/>
  <c r="R22" i="13"/>
  <c r="CY17" i="7"/>
  <c r="R19" i="13"/>
  <c r="CY15" i="7"/>
  <c r="R17" i="13"/>
  <c r="CY13" i="7"/>
  <c r="R15" i="13"/>
  <c r="CY11" i="7"/>
  <c r="R13" i="13"/>
  <c r="CY9" i="7"/>
  <c r="R11" i="13"/>
  <c r="CY8" i="7"/>
  <c r="R10" i="13"/>
  <c r="CY6" i="7"/>
  <c r="R8" i="13"/>
  <c r="CY4" i="7"/>
  <c r="R6" i="13"/>
  <c r="EU25" i="7"/>
  <c r="V28" i="13"/>
  <c r="EU23" i="7"/>
  <c r="V26" i="13"/>
  <c r="EU22" i="7"/>
  <c r="V24" i="13"/>
  <c r="EU20" i="7"/>
  <c r="V22" i="13"/>
  <c r="EU17" i="7"/>
  <c r="V19" i="13"/>
  <c r="EU15" i="7"/>
  <c r="V17" i="13"/>
  <c r="EU13" i="7"/>
  <c r="V15" i="13"/>
  <c r="EU11" i="7"/>
  <c r="V13" i="13"/>
  <c r="EU9" i="7"/>
  <c r="V11" i="13"/>
  <c r="EU8" i="7"/>
  <c r="V10" i="13"/>
  <c r="EU6" i="7"/>
  <c r="V8" i="13"/>
  <c r="EU4" i="7"/>
  <c r="V6" i="13"/>
  <c r="FS2" i="5"/>
  <c r="U4" i="12"/>
  <c r="FE21" i="5"/>
  <c r="W23" i="12"/>
  <c r="FE19" i="5"/>
  <c r="W21" i="12"/>
  <c r="FE17" i="5"/>
  <c r="W19" i="12"/>
  <c r="FE15" i="5"/>
  <c r="W17" i="12"/>
  <c r="FE13" i="5"/>
  <c r="W15" i="12"/>
  <c r="FE11" i="5"/>
  <c r="W13" i="12"/>
  <c r="FE9" i="5"/>
  <c r="W11" i="12"/>
  <c r="FE7" i="5"/>
  <c r="W9" i="12"/>
  <c r="FE5" i="5"/>
  <c r="W7" i="12"/>
  <c r="FE3" i="5"/>
  <c r="W5" i="12"/>
  <c r="FE22" i="5"/>
  <c r="W24" i="12"/>
  <c r="FE20" i="5"/>
  <c r="W22" i="12"/>
  <c r="FE18" i="5"/>
  <c r="W20" i="12"/>
  <c r="FE16" i="5"/>
  <c r="W18" i="12"/>
  <c r="FE14" i="5"/>
  <c r="W16" i="12"/>
  <c r="FE12" i="5"/>
  <c r="W14" i="12"/>
  <c r="FE10" i="5"/>
  <c r="W12" i="12"/>
  <c r="FE8" i="5"/>
  <c r="W10" i="12"/>
  <c r="FE6" i="5"/>
  <c r="W8" i="12"/>
  <c r="FE4" i="5"/>
  <c r="W6" i="12"/>
  <c r="X4" i="10"/>
  <c r="FE20" i="6"/>
  <c r="W23" i="11"/>
  <c r="FE18" i="6"/>
  <c r="W21" i="11"/>
  <c r="FE16" i="6"/>
  <c r="W19" i="11"/>
  <c r="FE14" i="6"/>
  <c r="W17" i="11"/>
  <c r="FE12" i="6"/>
  <c r="W15" i="11"/>
  <c r="FE23" i="6"/>
  <c r="W13" i="11"/>
  <c r="FE9" i="6"/>
  <c r="W11" i="11"/>
  <c r="FE7" i="6"/>
  <c r="W9" i="11"/>
  <c r="FE5" i="6"/>
  <c r="W7" i="11"/>
  <c r="FE3" i="6"/>
  <c r="W5" i="11"/>
  <c r="EK20" i="6"/>
  <c r="U23" i="11"/>
  <c r="EK18" i="6"/>
  <c r="U21" i="11"/>
  <c r="EK16" i="6"/>
  <c r="U19" i="11"/>
  <c r="EK14" i="6"/>
  <c r="U17" i="11"/>
  <c r="EK12" i="6"/>
  <c r="U15" i="11"/>
  <c r="EK23" i="6"/>
  <c r="U13" i="11"/>
  <c r="EK9" i="6"/>
  <c r="U11" i="11"/>
  <c r="EK7" i="6"/>
  <c r="U9" i="11"/>
  <c r="EK5" i="6"/>
  <c r="U7" i="11"/>
  <c r="EK3" i="6"/>
  <c r="U5" i="11"/>
  <c r="FS2" i="6"/>
  <c r="T4" i="11"/>
  <c r="FE19" i="6"/>
  <c r="W22" i="11"/>
  <c r="FE17" i="6"/>
  <c r="W20" i="11"/>
  <c r="FE15" i="6"/>
  <c r="W18" i="11"/>
  <c r="FE13" i="6"/>
  <c r="W16" i="11"/>
  <c r="FE11" i="6"/>
  <c r="W14" i="11"/>
  <c r="FE10" i="6"/>
  <c r="W12" i="11"/>
  <c r="FE8" i="6"/>
  <c r="W10" i="11"/>
  <c r="FE6" i="6"/>
  <c r="W8" i="11"/>
  <c r="FE4" i="6"/>
  <c r="W6" i="11"/>
  <c r="EK2" i="6"/>
  <c r="U4" i="11"/>
  <c r="EK19" i="6"/>
  <c r="U22" i="11"/>
  <c r="EK17" i="6"/>
  <c r="U20" i="11"/>
  <c r="EK15" i="6"/>
  <c r="U18" i="11"/>
  <c r="EK13" i="6"/>
  <c r="U16" i="11"/>
  <c r="EK11" i="6"/>
  <c r="U14" i="11"/>
  <c r="EK10" i="6"/>
  <c r="U12" i="11"/>
  <c r="EK8" i="6"/>
  <c r="U10" i="11"/>
  <c r="EK6" i="6"/>
  <c r="U8" i="11"/>
  <c r="EK4" i="6"/>
  <c r="U6" i="11"/>
  <c r="BK24" i="3"/>
  <c r="BK22"/>
  <c r="BK20"/>
  <c r="BK31"/>
  <c r="BK17"/>
  <c r="BK15"/>
  <c r="BK13"/>
  <c r="BK11"/>
  <c r="BK9"/>
  <c r="BK7"/>
  <c r="BK30"/>
  <c r="BK4"/>
  <c r="BK33"/>
  <c r="FE24"/>
  <c r="FE22"/>
  <c r="FE20"/>
  <c r="FE31"/>
  <c r="FE17"/>
  <c r="FE15"/>
  <c r="FE13"/>
  <c r="FE11"/>
  <c r="FE9"/>
  <c r="FE7"/>
  <c r="FE30"/>
  <c r="FE4"/>
  <c r="FE33"/>
  <c r="BK25"/>
  <c r="BK23"/>
  <c r="BK21"/>
  <c r="BK19"/>
  <c r="BK18"/>
  <c r="BK16"/>
  <c r="BK14"/>
  <c r="BK12"/>
  <c r="BK10"/>
  <c r="BK8"/>
  <c r="BK6"/>
  <c r="BK5"/>
  <c r="BK3"/>
  <c r="FE25"/>
  <c r="FE23"/>
  <c r="FE21"/>
  <c r="FE19"/>
  <c r="FE18"/>
  <c r="FE16"/>
  <c r="FE14"/>
  <c r="FE12"/>
  <c r="FE10"/>
  <c r="FE8"/>
  <c r="FE6"/>
  <c r="FE5"/>
  <c r="FE3"/>
  <c r="CE27" i="2"/>
  <c r="P33" i="8"/>
  <c r="CE25" i="2"/>
  <c r="P31" i="8"/>
  <c r="CE23" i="2"/>
  <c r="P29" i="8"/>
  <c r="CE21" i="2"/>
  <c r="P27" i="8"/>
  <c r="CE19" i="2"/>
  <c r="P25" i="8"/>
  <c r="CE17" i="2"/>
  <c r="P23" i="8"/>
  <c r="CE16" i="2"/>
  <c r="P21" i="8"/>
  <c r="CE37" i="2"/>
  <c r="P19" i="8"/>
  <c r="CE14" i="2"/>
  <c r="P17" i="8"/>
  <c r="CE12" i="2"/>
  <c r="P15" i="8"/>
  <c r="CE10" i="2"/>
  <c r="P13" i="8"/>
  <c r="CE8" i="2"/>
  <c r="P11" i="8"/>
  <c r="CE6" i="2"/>
  <c r="P9" i="8"/>
  <c r="CE4" i="2"/>
  <c r="P7" i="8"/>
  <c r="CE34" i="2"/>
  <c r="P5" i="8"/>
  <c r="CE32" i="2"/>
  <c r="P34" i="8"/>
  <c r="CE26" i="2"/>
  <c r="P32" i="8"/>
  <c r="CE24" i="2"/>
  <c r="P30" i="8"/>
  <c r="CE22" i="2"/>
  <c r="P28" i="8"/>
  <c r="CE20" i="2"/>
  <c r="P26" i="8"/>
  <c r="CE18" i="2"/>
  <c r="P24" i="8"/>
  <c r="CE33" i="2"/>
  <c r="P22" i="8"/>
  <c r="CE38" i="2"/>
  <c r="P20" i="8"/>
  <c r="CE15" i="2"/>
  <c r="P18" i="8"/>
  <c r="CE13" i="2"/>
  <c r="P16" i="8"/>
  <c r="CE11" i="2"/>
  <c r="P14" i="8"/>
  <c r="CE9" i="2"/>
  <c r="P12" i="8"/>
  <c r="CE7" i="2"/>
  <c r="P10" i="8"/>
  <c r="CE5" i="2"/>
  <c r="P8" i="8"/>
  <c r="CE3" i="2"/>
  <c r="P6" i="8"/>
  <c r="T4"/>
  <c r="EA27" i="2"/>
  <c r="GM27"/>
  <c r="EA25"/>
  <c r="GM25"/>
  <c r="EA23"/>
  <c r="GM23"/>
  <c r="EA21"/>
  <c r="GM21"/>
  <c r="EA19"/>
  <c r="GM19"/>
  <c r="EA17"/>
  <c r="GM17"/>
  <c r="EA16"/>
  <c r="GM16"/>
  <c r="EA37"/>
  <c r="GM37"/>
  <c r="EA14"/>
  <c r="GM14"/>
  <c r="EA12"/>
  <c r="GM12"/>
  <c r="EA10"/>
  <c r="GM10"/>
  <c r="EA8"/>
  <c r="GM8"/>
  <c r="EA6"/>
  <c r="GM6"/>
  <c r="EA4"/>
  <c r="GM4"/>
  <c r="EA34"/>
  <c r="GM34"/>
  <c r="GN34" s="1"/>
  <c r="EK2"/>
  <c r="U4" i="8"/>
  <c r="EK27" i="2"/>
  <c r="EK25"/>
  <c r="EK23"/>
  <c r="EK21"/>
  <c r="EK19"/>
  <c r="EK17"/>
  <c r="EK16"/>
  <c r="EK37"/>
  <c r="EK14"/>
  <c r="EK12"/>
  <c r="EK10"/>
  <c r="EK8"/>
  <c r="EK6"/>
  <c r="EK4"/>
  <c r="EK34"/>
  <c r="EA32"/>
  <c r="GM32"/>
  <c r="EA26"/>
  <c r="GM26"/>
  <c r="EA24"/>
  <c r="GM24"/>
  <c r="EA22"/>
  <c r="GM22"/>
  <c r="EA20"/>
  <c r="GM20"/>
  <c r="EA18"/>
  <c r="GM18"/>
  <c r="EA33"/>
  <c r="GM33"/>
  <c r="EA38"/>
  <c r="GM38"/>
  <c r="EA15"/>
  <c r="GM15"/>
  <c r="EA13"/>
  <c r="GM13"/>
  <c r="EA11"/>
  <c r="GM11"/>
  <c r="EA9"/>
  <c r="GM9"/>
  <c r="EA7"/>
  <c r="GM7"/>
  <c r="EA5"/>
  <c r="GM5"/>
  <c r="EA3"/>
  <c r="GM3"/>
  <c r="EK32"/>
  <c r="EK26"/>
  <c r="EK24"/>
  <c r="EK22"/>
  <c r="EK20"/>
  <c r="EK18"/>
  <c r="EK33"/>
  <c r="EK38"/>
  <c r="EK15"/>
  <c r="EK13"/>
  <c r="EK11"/>
  <c r="EK9"/>
  <c r="EK7"/>
  <c r="EK5"/>
  <c r="EK3"/>
  <c r="EA26" i="7"/>
  <c r="FS26"/>
  <c r="EA24"/>
  <c r="FS24"/>
  <c r="EA29"/>
  <c r="FS29"/>
  <c r="EA21"/>
  <c r="FS21"/>
  <c r="EA19"/>
  <c r="FS19"/>
  <c r="EA17"/>
  <c r="FS17"/>
  <c r="EA15"/>
  <c r="FS15"/>
  <c r="EA13"/>
  <c r="FS13"/>
  <c r="EA11"/>
  <c r="FS11"/>
  <c r="EA9"/>
  <c r="FS9"/>
  <c r="EA7"/>
  <c r="FS7"/>
  <c r="EA5"/>
  <c r="FS5"/>
  <c r="EA3"/>
  <c r="FS3"/>
  <c r="EA25"/>
  <c r="FS25"/>
  <c r="EA23"/>
  <c r="FS23"/>
  <c r="EA22"/>
  <c r="FS22"/>
  <c r="EA20"/>
  <c r="FS20"/>
  <c r="EA18"/>
  <c r="FS18"/>
  <c r="EA16"/>
  <c r="FS16"/>
  <c r="EA14"/>
  <c r="FS14"/>
  <c r="EA12"/>
  <c r="FS12"/>
  <c r="EA10"/>
  <c r="FS10"/>
  <c r="EA8"/>
  <c r="FS8"/>
  <c r="EA6"/>
  <c r="FS6"/>
  <c r="EA4"/>
  <c r="FS4"/>
  <c r="FS2"/>
  <c r="EU2"/>
  <c r="EA2"/>
  <c r="EK20" i="5"/>
  <c r="FS20"/>
  <c r="EK4"/>
  <c r="FS4"/>
  <c r="EK12"/>
  <c r="FS12"/>
  <c r="EK22"/>
  <c r="FS22"/>
  <c r="EK18"/>
  <c r="FS18"/>
  <c r="EK14"/>
  <c r="FS14"/>
  <c r="EK10"/>
  <c r="FS10"/>
  <c r="EK6"/>
  <c r="FS6"/>
  <c r="EK21"/>
  <c r="FS21"/>
  <c r="EK19"/>
  <c r="FS19"/>
  <c r="EK17"/>
  <c r="FS17"/>
  <c r="EK15"/>
  <c r="FS15"/>
  <c r="EK13"/>
  <c r="FS13"/>
  <c r="EK11"/>
  <c r="FS11"/>
  <c r="EK9"/>
  <c r="FS9"/>
  <c r="EK7"/>
  <c r="FS7"/>
  <c r="EK5"/>
  <c r="FS5"/>
  <c r="EK3"/>
  <c r="FS3"/>
  <c r="EK16"/>
  <c r="FS16"/>
  <c r="EK8"/>
  <c r="FS8"/>
  <c r="EK2"/>
  <c r="FE2"/>
  <c r="EA20" i="6"/>
  <c r="FS20"/>
  <c r="EA19"/>
  <c r="FS19"/>
  <c r="EA15"/>
  <c r="FS15"/>
  <c r="EA12"/>
  <c r="FS12"/>
  <c r="EA9"/>
  <c r="FS9"/>
  <c r="EA5"/>
  <c r="FS5"/>
  <c r="EA18"/>
  <c r="FS18"/>
  <c r="EA16"/>
  <c r="FS16"/>
  <c r="EA14"/>
  <c r="FS14"/>
  <c r="EA11"/>
  <c r="FS11"/>
  <c r="EA10"/>
  <c r="FS10"/>
  <c r="EA8"/>
  <c r="FS8"/>
  <c r="EA6"/>
  <c r="FS6"/>
  <c r="EA4"/>
  <c r="FS4"/>
  <c r="EA17"/>
  <c r="FS17"/>
  <c r="EA13"/>
  <c r="FS13"/>
  <c r="EA23"/>
  <c r="FS23"/>
  <c r="FT23" s="1"/>
  <c r="EA7"/>
  <c r="FS7"/>
  <c r="EA3"/>
  <c r="FS3"/>
  <c r="FE2"/>
  <c r="EA2"/>
  <c r="FO31" i="4"/>
  <c r="FS31"/>
  <c r="FO29"/>
  <c r="FS29"/>
  <c r="FO27"/>
  <c r="FS27"/>
  <c r="FO25"/>
  <c r="FS25"/>
  <c r="FO23"/>
  <c r="FS23"/>
  <c r="FO21"/>
  <c r="FS21"/>
  <c r="FO19"/>
  <c r="FS19"/>
  <c r="FO17"/>
  <c r="FS17"/>
  <c r="FO15"/>
  <c r="FS15"/>
  <c r="FO13"/>
  <c r="FS13"/>
  <c r="FO11"/>
  <c r="FS11"/>
  <c r="FO9"/>
  <c r="FS9"/>
  <c r="FO7"/>
  <c r="FS7"/>
  <c r="FO5"/>
  <c r="FS5"/>
  <c r="FO38"/>
  <c r="FS38"/>
  <c r="FO32"/>
  <c r="FS32"/>
  <c r="FO30"/>
  <c r="FS30"/>
  <c r="FO28"/>
  <c r="FS28"/>
  <c r="FO26"/>
  <c r="FS26"/>
  <c r="FO24"/>
  <c r="FS24"/>
  <c r="FO22"/>
  <c r="FS22"/>
  <c r="FO20"/>
  <c r="FS20"/>
  <c r="FO18"/>
  <c r="FS18"/>
  <c r="FO16"/>
  <c r="FS16"/>
  <c r="FO14"/>
  <c r="FS14"/>
  <c r="FO12"/>
  <c r="FS12"/>
  <c r="FO10"/>
  <c r="FS10"/>
  <c r="FO8"/>
  <c r="FS8"/>
  <c r="FO6"/>
  <c r="FS6"/>
  <c r="FO4"/>
  <c r="FS4"/>
  <c r="FO3"/>
  <c r="FS3"/>
  <c r="FO2"/>
  <c r="EA25" i="3"/>
  <c r="FS25"/>
  <c r="EA23"/>
  <c r="FS23"/>
  <c r="EA21"/>
  <c r="FS21"/>
  <c r="EA19"/>
  <c r="FS19"/>
  <c r="EA18"/>
  <c r="FS18"/>
  <c r="EA16"/>
  <c r="FS16"/>
  <c r="EA14"/>
  <c r="FS14"/>
  <c r="EA12"/>
  <c r="FS12"/>
  <c r="EA10"/>
  <c r="FS10"/>
  <c r="EA8"/>
  <c r="FS8"/>
  <c r="EA6"/>
  <c r="FS6"/>
  <c r="EA5"/>
  <c r="FS5"/>
  <c r="EA3"/>
  <c r="FS3"/>
  <c r="EA24"/>
  <c r="FS24"/>
  <c r="EA22"/>
  <c r="FS22"/>
  <c r="EA20"/>
  <c r="FS20"/>
  <c r="EA31"/>
  <c r="FS31"/>
  <c r="EA17"/>
  <c r="FS17"/>
  <c r="EA15"/>
  <c r="FS15"/>
  <c r="EA13"/>
  <c r="FS13"/>
  <c r="EA11"/>
  <c r="FS11"/>
  <c r="EA9"/>
  <c r="FS9"/>
  <c r="EA7"/>
  <c r="FS7"/>
  <c r="EA30"/>
  <c r="FS30"/>
  <c r="EA4"/>
  <c r="FS4"/>
  <c r="EA33"/>
  <c r="FS33"/>
  <c r="FT33" s="1"/>
  <c r="EA2"/>
  <c r="FE2"/>
  <c r="EA2" i="2"/>
  <c r="EU2" i="6"/>
  <c r="FD2" i="4"/>
  <c r="ET2" i="3"/>
  <c r="FC2" i="2"/>
  <c r="FD2" s="1"/>
  <c r="FT3" i="4" l="1"/>
  <c r="FU3"/>
  <c r="FT4"/>
  <c r="FU4"/>
  <c r="FT6"/>
  <c r="FU6"/>
  <c r="FT8"/>
  <c r="FU8"/>
  <c r="FT10"/>
  <c r="FU10"/>
  <c r="FT12"/>
  <c r="FU12"/>
  <c r="FT14"/>
  <c r="FU14"/>
  <c r="FT16"/>
  <c r="FU16"/>
  <c r="FT18"/>
  <c r="FU18"/>
  <c r="FT20"/>
  <c r="FU20"/>
  <c r="FT22"/>
  <c r="FU22"/>
  <c r="FT24"/>
  <c r="FU24"/>
  <c r="FT26"/>
  <c r="FU26"/>
  <c r="FT28"/>
  <c r="FU28"/>
  <c r="FT30"/>
  <c r="FU30"/>
  <c r="FT32"/>
  <c r="FU32"/>
  <c r="FT38"/>
  <c r="FU38"/>
  <c r="FT5"/>
  <c r="FU5"/>
  <c r="FT7"/>
  <c r="FU7"/>
  <c r="FT9"/>
  <c r="FU9"/>
  <c r="FT11"/>
  <c r="FU11"/>
  <c r="FT13"/>
  <c r="FU13"/>
  <c r="FT15"/>
  <c r="FU15"/>
  <c r="FT17"/>
  <c r="FU17"/>
  <c r="FT19"/>
  <c r="FU19"/>
  <c r="FT21"/>
  <c r="FU21"/>
  <c r="FT23"/>
  <c r="FU23"/>
  <c r="FT25"/>
  <c r="FU25"/>
  <c r="FT27"/>
  <c r="FU27"/>
  <c r="FT29"/>
  <c r="FU29"/>
  <c r="FT31"/>
  <c r="FU31"/>
  <c r="FT2" i="7"/>
  <c r="FU2"/>
  <c r="FT4"/>
  <c r="FU4"/>
  <c r="FT6"/>
  <c r="FU6"/>
  <c r="FT8"/>
  <c r="FU8"/>
  <c r="FT10"/>
  <c r="FU10"/>
  <c r="FT12"/>
  <c r="FU12"/>
  <c r="FT14"/>
  <c r="FU14"/>
  <c r="FT16"/>
  <c r="FU16"/>
  <c r="FT18"/>
  <c r="FU18"/>
  <c r="FT20"/>
  <c r="FU20"/>
  <c r="FT22"/>
  <c r="FU22"/>
  <c r="FT23"/>
  <c r="FU23"/>
  <c r="FT25"/>
  <c r="FU25"/>
  <c r="FT3"/>
  <c r="FU3"/>
  <c r="FT5"/>
  <c r="FU5"/>
  <c r="FT7"/>
  <c r="FU7"/>
  <c r="FT9"/>
  <c r="FU9"/>
  <c r="FT11"/>
  <c r="FU11"/>
  <c r="FT13"/>
  <c r="FU13"/>
  <c r="FT15"/>
  <c r="FU15"/>
  <c r="FT17"/>
  <c r="FU17"/>
  <c r="FT19"/>
  <c r="FU19"/>
  <c r="FT21"/>
  <c r="FU21"/>
  <c r="FT29"/>
  <c r="FU29"/>
  <c r="FT24"/>
  <c r="FU24"/>
  <c r="FT26"/>
  <c r="FU26"/>
  <c r="FT3" i="6"/>
  <c r="FU3"/>
  <c r="FT7"/>
  <c r="FU7"/>
  <c r="FT13"/>
  <c r="FU13"/>
  <c r="FT17"/>
  <c r="FU17"/>
  <c r="FT4"/>
  <c r="FU4"/>
  <c r="FT6"/>
  <c r="FU6"/>
  <c r="FT8"/>
  <c r="FU8"/>
  <c r="FT10"/>
  <c r="FU10"/>
  <c r="FT11"/>
  <c r="FU11"/>
  <c r="FT14"/>
  <c r="FU14"/>
  <c r="FT16"/>
  <c r="FU16"/>
  <c r="FT18"/>
  <c r="FU18"/>
  <c r="FT5"/>
  <c r="FU5"/>
  <c r="FT9"/>
  <c r="FU9"/>
  <c r="FT12"/>
  <c r="FU12"/>
  <c r="FT15"/>
  <c r="FU15"/>
  <c r="FT19"/>
  <c r="FU19"/>
  <c r="FT20"/>
  <c r="FU20"/>
  <c r="FT2"/>
  <c r="FU2"/>
  <c r="FT4" i="3"/>
  <c r="FU4"/>
  <c r="FT30"/>
  <c r="FU30"/>
  <c r="FT7"/>
  <c r="FU7"/>
  <c r="FT9"/>
  <c r="FU9"/>
  <c r="FT11"/>
  <c r="FU11"/>
  <c r="FT13"/>
  <c r="FU13"/>
  <c r="FT15"/>
  <c r="FU15"/>
  <c r="FT17"/>
  <c r="FU17"/>
  <c r="FT31"/>
  <c r="FU31"/>
  <c r="FT20"/>
  <c r="FU20"/>
  <c r="FT22"/>
  <c r="FU22"/>
  <c r="FT24"/>
  <c r="FU24"/>
  <c r="FT3"/>
  <c r="FU3"/>
  <c r="FT5"/>
  <c r="FU5"/>
  <c r="FT6"/>
  <c r="FU6"/>
  <c r="FT8"/>
  <c r="FU8"/>
  <c r="FT10"/>
  <c r="FU10"/>
  <c r="FT12"/>
  <c r="FU12"/>
  <c r="FT14"/>
  <c r="FU14"/>
  <c r="FT16"/>
  <c r="FU16"/>
  <c r="FT18"/>
  <c r="FU18"/>
  <c r="FT19"/>
  <c r="FU19"/>
  <c r="FT21"/>
  <c r="FU21"/>
  <c r="FT23"/>
  <c r="FU23"/>
  <c r="FT25"/>
  <c r="FU25"/>
  <c r="GN3" i="2"/>
  <c r="GO3"/>
  <c r="GN5"/>
  <c r="GO5"/>
  <c r="GN7"/>
  <c r="GO7"/>
  <c r="GN9"/>
  <c r="GO9"/>
  <c r="GN11"/>
  <c r="GO11"/>
  <c r="GN13"/>
  <c r="GO13"/>
  <c r="GN15"/>
  <c r="GO15"/>
  <c r="GN38"/>
  <c r="GO38"/>
  <c r="GN33"/>
  <c r="GO33"/>
  <c r="GN18"/>
  <c r="GO18"/>
  <c r="GN20"/>
  <c r="GO20"/>
  <c r="GN22"/>
  <c r="GO22"/>
  <c r="GN24"/>
  <c r="GO24"/>
  <c r="GN26"/>
  <c r="GO26"/>
  <c r="GN32"/>
  <c r="GO32"/>
  <c r="GN4"/>
  <c r="GO4"/>
  <c r="GN6"/>
  <c r="GO6"/>
  <c r="GN8"/>
  <c r="GO8"/>
  <c r="GN10"/>
  <c r="GO10"/>
  <c r="GN12"/>
  <c r="GO12"/>
  <c r="GN14"/>
  <c r="GO14"/>
  <c r="GN37"/>
  <c r="GO37"/>
  <c r="GN16"/>
  <c r="GO16"/>
  <c r="GN17"/>
  <c r="GO17"/>
  <c r="GN19"/>
  <c r="GO19"/>
  <c r="GN21"/>
  <c r="GO21"/>
  <c r="GN23"/>
  <c r="GO23"/>
  <c r="GN25"/>
  <c r="GO25"/>
  <c r="GN27"/>
  <c r="GO27"/>
  <c r="FT8" i="5"/>
  <c r="FU8"/>
  <c r="FT16"/>
  <c r="FU16"/>
  <c r="FT3"/>
  <c r="FU3"/>
  <c r="FT5"/>
  <c r="FU5"/>
  <c r="FT7"/>
  <c r="FU7"/>
  <c r="FT9"/>
  <c r="FU9"/>
  <c r="FT11"/>
  <c r="FU11"/>
  <c r="FT13"/>
  <c r="FU13"/>
  <c r="FT15"/>
  <c r="FU15"/>
  <c r="FT17"/>
  <c r="FU17"/>
  <c r="FT19"/>
  <c r="FU19"/>
  <c r="FT21"/>
  <c r="FU21"/>
  <c r="FT6"/>
  <c r="FU6"/>
  <c r="FT10"/>
  <c r="FU10"/>
  <c r="FT14"/>
  <c r="FU14"/>
  <c r="FT18"/>
  <c r="FU18"/>
  <c r="FT22"/>
  <c r="FU22"/>
  <c r="FT12"/>
  <c r="FU12"/>
  <c r="FT4"/>
  <c r="FU4"/>
  <c r="FT20"/>
  <c r="FU20"/>
  <c r="FT2"/>
  <c r="FU2"/>
  <c r="FS2" i="4"/>
  <c r="W4" i="10"/>
  <c r="EU2" i="3"/>
  <c r="V4" i="9"/>
  <c r="FE2" i="2"/>
  <c r="W4" i="8"/>
  <c r="GM2" i="2"/>
  <c r="FE2" i="4"/>
  <c r="FS2" i="3"/>
  <c r="FT2" s="1"/>
  <c r="DF3" i="7"/>
  <c r="DG3" s="1"/>
  <c r="DH3" s="1"/>
  <c r="DF4"/>
  <c r="DG4" s="1"/>
  <c r="DH4" s="1"/>
  <c r="DF5"/>
  <c r="DG5" s="1"/>
  <c r="DH5" s="1"/>
  <c r="DF6"/>
  <c r="DG6" s="1"/>
  <c r="DH6" s="1"/>
  <c r="DF7"/>
  <c r="DG7" s="1"/>
  <c r="DH7" s="1"/>
  <c r="DF8"/>
  <c r="DG8" s="1"/>
  <c r="DH8" s="1"/>
  <c r="DF30"/>
  <c r="DG30" s="1"/>
  <c r="DH30" s="1"/>
  <c r="DF9"/>
  <c r="DG9" s="1"/>
  <c r="DH9" s="1"/>
  <c r="DF10"/>
  <c r="DG10" s="1"/>
  <c r="DH10" s="1"/>
  <c r="DF11"/>
  <c r="DG11" s="1"/>
  <c r="DH11" s="1"/>
  <c r="DF12"/>
  <c r="DG12" s="1"/>
  <c r="DH12" s="1"/>
  <c r="DF32"/>
  <c r="DG32" s="1"/>
  <c r="DH32" s="1"/>
  <c r="DF31"/>
  <c r="DG31" s="1"/>
  <c r="DH31" s="1"/>
  <c r="DF13"/>
  <c r="DG13" s="1"/>
  <c r="DH13" s="1"/>
  <c r="DF14"/>
  <c r="DG14" s="1"/>
  <c r="DH14" s="1"/>
  <c r="DF15"/>
  <c r="DG15" s="1"/>
  <c r="DH15" s="1"/>
  <c r="DF16"/>
  <c r="DG16" s="1"/>
  <c r="DH16" s="1"/>
  <c r="DF17"/>
  <c r="DG17" s="1"/>
  <c r="DH17" s="1"/>
  <c r="DF34"/>
  <c r="DG34" s="1"/>
  <c r="DH34" s="1"/>
  <c r="DF35"/>
  <c r="DG35" s="1"/>
  <c r="DH35" s="1"/>
  <c r="DF18"/>
  <c r="DG18" s="1"/>
  <c r="DH18" s="1"/>
  <c r="DF33"/>
  <c r="DG33" s="1"/>
  <c r="DH33" s="1"/>
  <c r="DF19"/>
  <c r="DG19" s="1"/>
  <c r="DH19" s="1"/>
  <c r="DF20"/>
  <c r="DG20" s="1"/>
  <c r="DH20" s="1"/>
  <c r="DF21"/>
  <c r="DG21" s="1"/>
  <c r="DH21" s="1"/>
  <c r="DF22"/>
  <c r="DG22" s="1"/>
  <c r="DH22" s="1"/>
  <c r="DF29"/>
  <c r="DG29" s="1"/>
  <c r="DH29" s="1"/>
  <c r="DF23"/>
  <c r="DG23" s="1"/>
  <c r="DH23" s="1"/>
  <c r="DF24"/>
  <c r="DG24" s="1"/>
  <c r="DH24" s="1"/>
  <c r="DF25"/>
  <c r="DG25" s="1"/>
  <c r="DH25" s="1"/>
  <c r="DF26"/>
  <c r="DG26" s="1"/>
  <c r="DH26" s="1"/>
  <c r="DF2"/>
  <c r="DG2" s="1"/>
  <c r="DH2" s="1"/>
  <c r="DE3"/>
  <c r="DE4"/>
  <c r="DE5"/>
  <c r="DE6"/>
  <c r="DE7"/>
  <c r="DE8"/>
  <c r="DE30"/>
  <c r="DE9"/>
  <c r="DE10"/>
  <c r="DE11"/>
  <c r="DE12"/>
  <c r="DE32"/>
  <c r="DE31"/>
  <c r="DE13"/>
  <c r="DE14"/>
  <c r="DE15"/>
  <c r="DE16"/>
  <c r="DE17"/>
  <c r="DE34"/>
  <c r="DE35"/>
  <c r="DE18"/>
  <c r="DE33"/>
  <c r="DE19"/>
  <c r="DE20"/>
  <c r="DE21"/>
  <c r="DE22"/>
  <c r="DE29"/>
  <c r="DE23"/>
  <c r="DE24"/>
  <c r="DE25"/>
  <c r="DE26"/>
  <c r="DE2"/>
  <c r="CB33" i="3"/>
  <c r="CC33" s="1"/>
  <c r="CD33" s="1"/>
  <c r="CB3"/>
  <c r="CC3" s="1"/>
  <c r="CD3" s="1"/>
  <c r="P5" i="9" s="1"/>
  <c r="CB4" i="3"/>
  <c r="CC4" s="1"/>
  <c r="CD4" s="1"/>
  <c r="P6" i="9" s="1"/>
  <c r="CB5" i="3"/>
  <c r="CC5" s="1"/>
  <c r="CD5" s="1"/>
  <c r="P7" i="9" s="1"/>
  <c r="CB30" i="3"/>
  <c r="CC30" s="1"/>
  <c r="CD30" s="1"/>
  <c r="P8" i="9" s="1"/>
  <c r="CB6" i="3"/>
  <c r="CC6" s="1"/>
  <c r="CD6" s="1"/>
  <c r="P9" i="9" s="1"/>
  <c r="CB7" i="3"/>
  <c r="CC7" s="1"/>
  <c r="CD7" s="1"/>
  <c r="P10" i="9" s="1"/>
  <c r="CB8" i="3"/>
  <c r="CC8" s="1"/>
  <c r="CD8" s="1"/>
  <c r="P11" i="9" s="1"/>
  <c r="CB9" i="3"/>
  <c r="CC9" s="1"/>
  <c r="CD9" s="1"/>
  <c r="P12" i="9" s="1"/>
  <c r="CB10" i="3"/>
  <c r="CC10" s="1"/>
  <c r="CD10" s="1"/>
  <c r="P13" i="9" s="1"/>
  <c r="CB11" i="3"/>
  <c r="CC11" s="1"/>
  <c r="CD11" s="1"/>
  <c r="P14" i="9" s="1"/>
  <c r="CB12" i="3"/>
  <c r="CC12" s="1"/>
  <c r="CD12" s="1"/>
  <c r="P15" i="9" s="1"/>
  <c r="CB13" i="3"/>
  <c r="CC13" s="1"/>
  <c r="CD13" s="1"/>
  <c r="P16" i="9" s="1"/>
  <c r="CB14" i="3"/>
  <c r="CC14" s="1"/>
  <c r="CD14" s="1"/>
  <c r="P17" i="9" s="1"/>
  <c r="CB15" i="3"/>
  <c r="CC15" s="1"/>
  <c r="CD15" s="1"/>
  <c r="P18" i="9" s="1"/>
  <c r="CB16" i="3"/>
  <c r="CC16" s="1"/>
  <c r="CD16" s="1"/>
  <c r="P19" i="9" s="1"/>
  <c r="CB17" i="3"/>
  <c r="CC17" s="1"/>
  <c r="CD17" s="1"/>
  <c r="P20" i="9" s="1"/>
  <c r="CB18" i="3"/>
  <c r="CC18" s="1"/>
  <c r="CD18" s="1"/>
  <c r="P21" i="9" s="1"/>
  <c r="CB31" i="3"/>
  <c r="CC31" s="1"/>
  <c r="CD31" s="1"/>
  <c r="P22" i="9" s="1"/>
  <c r="CB19" i="3"/>
  <c r="CC19" s="1"/>
  <c r="CD19" s="1"/>
  <c r="P23" i="9" s="1"/>
  <c r="CB35" i="3"/>
  <c r="CC35" s="1"/>
  <c r="CD35" s="1"/>
  <c r="CB36"/>
  <c r="CC36" s="1"/>
  <c r="CD36" s="1"/>
  <c r="CB20"/>
  <c r="CC20" s="1"/>
  <c r="CD20" s="1"/>
  <c r="P24" i="9" s="1"/>
  <c r="CB21" i="3"/>
  <c r="CC21" s="1"/>
  <c r="CD21" s="1"/>
  <c r="P25" i="9" s="1"/>
  <c r="CB22" i="3"/>
  <c r="CC22" s="1"/>
  <c r="CD22" s="1"/>
  <c r="P26" i="9" s="1"/>
  <c r="CB23" i="3"/>
  <c r="CC23" s="1"/>
  <c r="CD23" s="1"/>
  <c r="P27" i="9" s="1"/>
  <c r="CB24" i="3"/>
  <c r="CC24" s="1"/>
  <c r="CD24" s="1"/>
  <c r="P28" i="9" s="1"/>
  <c r="CB25" i="3"/>
  <c r="CC25" s="1"/>
  <c r="CD25" s="1"/>
  <c r="P29" i="9" s="1"/>
  <c r="CB2" i="3"/>
  <c r="CC2" s="1"/>
  <c r="CD2" s="1"/>
  <c r="CE2" s="1"/>
  <c r="CA33"/>
  <c r="CA3"/>
  <c r="CA4"/>
  <c r="CA5"/>
  <c r="CA30"/>
  <c r="CA6"/>
  <c r="CA7"/>
  <c r="CA8"/>
  <c r="CA9"/>
  <c r="CA10"/>
  <c r="CA11"/>
  <c r="CA12"/>
  <c r="CA13"/>
  <c r="CA14"/>
  <c r="CA15"/>
  <c r="CA16"/>
  <c r="CA17"/>
  <c r="CA18"/>
  <c r="CA31"/>
  <c r="CA19"/>
  <c r="CA35"/>
  <c r="CA36"/>
  <c r="CA20"/>
  <c r="CA21"/>
  <c r="CA22"/>
  <c r="CA23"/>
  <c r="CA24"/>
  <c r="CA25"/>
  <c r="CA2"/>
  <c r="DL2" i="7"/>
  <c r="DL2" i="5"/>
  <c r="DL2" i="6"/>
  <c r="DL2" i="4"/>
  <c r="DP2" i="3"/>
  <c r="DL2"/>
  <c r="DL2" i="2"/>
  <c r="DP3" i="7"/>
  <c r="DP4"/>
  <c r="DP5"/>
  <c r="DP6"/>
  <c r="DP7"/>
  <c r="DP8"/>
  <c r="DP30"/>
  <c r="DP9"/>
  <c r="DP10"/>
  <c r="DP11"/>
  <c r="DP12"/>
  <c r="DP32"/>
  <c r="DP31"/>
  <c r="DP13"/>
  <c r="DP14"/>
  <c r="DP15"/>
  <c r="DP16"/>
  <c r="DP17"/>
  <c r="DP34"/>
  <c r="DP35"/>
  <c r="DP18"/>
  <c r="DP33"/>
  <c r="DP19"/>
  <c r="DP20"/>
  <c r="DP21"/>
  <c r="DP22"/>
  <c r="DP29"/>
  <c r="DP23"/>
  <c r="DP24"/>
  <c r="DP25"/>
  <c r="DP26"/>
  <c r="DP2"/>
  <c r="DP29" i="5"/>
  <c r="DP3"/>
  <c r="DP4"/>
  <c r="DP5"/>
  <c r="DP6"/>
  <c r="DP7"/>
  <c r="DP8"/>
  <c r="DP9"/>
  <c r="DP10"/>
  <c r="DP11"/>
  <c r="DP12"/>
  <c r="DP13"/>
  <c r="DP14"/>
  <c r="DP15"/>
  <c r="DP16"/>
  <c r="DP30"/>
  <c r="DP17"/>
  <c r="DP18"/>
  <c r="DP19"/>
  <c r="DP20"/>
  <c r="DP21"/>
  <c r="DP22"/>
  <c r="DP2"/>
  <c r="DP3" i="6"/>
  <c r="DP4"/>
  <c r="DP5"/>
  <c r="DP6"/>
  <c r="DP7"/>
  <c r="DP8"/>
  <c r="DP9"/>
  <c r="DP10"/>
  <c r="DP23"/>
  <c r="DP11"/>
  <c r="DP12"/>
  <c r="DP26"/>
  <c r="DP13"/>
  <c r="DP14"/>
  <c r="DP15"/>
  <c r="DP16"/>
  <c r="DP17"/>
  <c r="DP18"/>
  <c r="DP19"/>
  <c r="DP27"/>
  <c r="DP20"/>
  <c r="DP2"/>
  <c r="DP3" i="4"/>
  <c r="DP38"/>
  <c r="DP4"/>
  <c r="DP5"/>
  <c r="DP6"/>
  <c r="DP7"/>
  <c r="DP8"/>
  <c r="DP9"/>
  <c r="DP10"/>
  <c r="DP11"/>
  <c r="DP12"/>
  <c r="DP13"/>
  <c r="DP14"/>
  <c r="DP15"/>
  <c r="DP16"/>
  <c r="DP17"/>
  <c r="DP18"/>
  <c r="DP19"/>
  <c r="DP20"/>
  <c r="DP21"/>
  <c r="DP22"/>
  <c r="DP23"/>
  <c r="DP24"/>
  <c r="DP25"/>
  <c r="DP26"/>
  <c r="DP27"/>
  <c r="DP37"/>
  <c r="DP28"/>
  <c r="DP29"/>
  <c r="DP30"/>
  <c r="DP31"/>
  <c r="DP32"/>
  <c r="DP2"/>
  <c r="DP33" i="3"/>
  <c r="DP3"/>
  <c r="DP4"/>
  <c r="DP5"/>
  <c r="DP30"/>
  <c r="DP6"/>
  <c r="DP7"/>
  <c r="DP8"/>
  <c r="DP9"/>
  <c r="DP10"/>
  <c r="DP11"/>
  <c r="DP12"/>
  <c r="DP13"/>
  <c r="DP14"/>
  <c r="DP15"/>
  <c r="DP16"/>
  <c r="DP17"/>
  <c r="DP18"/>
  <c r="DP31"/>
  <c r="DP19"/>
  <c r="DP35"/>
  <c r="DP36"/>
  <c r="DP20"/>
  <c r="DP21"/>
  <c r="DP22"/>
  <c r="DP23"/>
  <c r="DP24"/>
  <c r="DP25"/>
  <c r="DP34" i="2"/>
  <c r="DP3"/>
  <c r="DP4"/>
  <c r="DP5"/>
  <c r="DP6"/>
  <c r="DP7"/>
  <c r="DP8"/>
  <c r="DP9"/>
  <c r="DP10"/>
  <c r="DP11"/>
  <c r="DP12"/>
  <c r="DP13"/>
  <c r="DP14"/>
  <c r="DP15"/>
  <c r="DP37"/>
  <c r="DP38"/>
  <c r="DP16"/>
  <c r="DP33"/>
  <c r="DP17"/>
  <c r="DP18"/>
  <c r="DP19"/>
  <c r="DP20"/>
  <c r="DP21"/>
  <c r="DP22"/>
  <c r="DP23"/>
  <c r="DP24"/>
  <c r="DP25"/>
  <c r="DP26"/>
  <c r="DP27"/>
  <c r="DP32"/>
  <c r="DP35"/>
  <c r="DP36"/>
  <c r="DP2"/>
  <c r="CV3" i="4"/>
  <c r="CW3" s="1"/>
  <c r="CX3" s="1"/>
  <c r="R5" i="10" s="1"/>
  <c r="CV38" i="4"/>
  <c r="CW38" s="1"/>
  <c r="CX38" s="1"/>
  <c r="CV4"/>
  <c r="CW4" s="1"/>
  <c r="CX4" s="1"/>
  <c r="R7" i="10" s="1"/>
  <c r="CV5" i="4"/>
  <c r="CW5" s="1"/>
  <c r="CX5" s="1"/>
  <c r="R8" i="10" s="1"/>
  <c r="CV6" i="4"/>
  <c r="CW6" s="1"/>
  <c r="CX6" s="1"/>
  <c r="R9" i="10" s="1"/>
  <c r="CV7" i="4"/>
  <c r="CW7" s="1"/>
  <c r="CX7" s="1"/>
  <c r="R10" i="10" s="1"/>
  <c r="CV8" i="4"/>
  <c r="CW8" s="1"/>
  <c r="CX8" s="1"/>
  <c r="CV9"/>
  <c r="CW9" s="1"/>
  <c r="CX9" s="1"/>
  <c r="R12" i="10" s="1"/>
  <c r="CV10" i="4"/>
  <c r="CW10" s="1"/>
  <c r="CX10" s="1"/>
  <c r="R13" i="10" s="1"/>
  <c r="CV11" i="4"/>
  <c r="CW11" s="1"/>
  <c r="CX11" s="1"/>
  <c r="R14" i="10" s="1"/>
  <c r="CV12" i="4"/>
  <c r="CW12" s="1"/>
  <c r="CX12" s="1"/>
  <c r="R15" i="10" s="1"/>
  <c r="CV13" i="4"/>
  <c r="CW13" s="1"/>
  <c r="CX13" s="1"/>
  <c r="R16" i="10" s="1"/>
  <c r="CV14" i="4"/>
  <c r="CW14" s="1"/>
  <c r="CX14" s="1"/>
  <c r="R17" i="10" s="1"/>
  <c r="CV15" i="4"/>
  <c r="CW15" s="1"/>
  <c r="CX15" s="1"/>
  <c r="R18" i="10" s="1"/>
  <c r="CV16" i="4"/>
  <c r="CW16" s="1"/>
  <c r="CX16" s="1"/>
  <c r="CV17"/>
  <c r="CW17" s="1"/>
  <c r="CX17" s="1"/>
  <c r="CV18"/>
  <c r="CW18" s="1"/>
  <c r="CX18" s="1"/>
  <c r="R21" i="10" s="1"/>
  <c r="CV19" i="4"/>
  <c r="CW19" s="1"/>
  <c r="CX19" s="1"/>
  <c r="R22" i="10" s="1"/>
  <c r="CV20" i="4"/>
  <c r="CW20" s="1"/>
  <c r="CX20" s="1"/>
  <c r="R23" i="10" s="1"/>
  <c r="CV21" i="4"/>
  <c r="CW21" s="1"/>
  <c r="CX21" s="1"/>
  <c r="R24" i="10" s="1"/>
  <c r="CV22" i="4"/>
  <c r="CW22" s="1"/>
  <c r="CX22" s="1"/>
  <c r="R25" i="10" s="1"/>
  <c r="CV23" i="4"/>
  <c r="CW23" s="1"/>
  <c r="CX23" s="1"/>
  <c r="R26" i="10" s="1"/>
  <c r="CV24" i="4"/>
  <c r="CW24" s="1"/>
  <c r="CX24" s="1"/>
  <c r="R27" i="10" s="1"/>
  <c r="CV25" i="4"/>
  <c r="CW25" s="1"/>
  <c r="CX25" s="1"/>
  <c r="R28" i="10" s="1"/>
  <c r="CV26" i="4"/>
  <c r="CW26" s="1"/>
  <c r="CX26" s="1"/>
  <c r="R29" i="10" s="1"/>
  <c r="CV27" i="4"/>
  <c r="CW27" s="1"/>
  <c r="CX27" s="1"/>
  <c r="R30" i="10" s="1"/>
  <c r="CV37" i="4"/>
  <c r="CW37" s="1"/>
  <c r="CX37" s="1"/>
  <c r="CV28"/>
  <c r="CW28" s="1"/>
  <c r="CX28" s="1"/>
  <c r="R31" i="10" s="1"/>
  <c r="CV29" i="4"/>
  <c r="CW29" s="1"/>
  <c r="CX29" s="1"/>
  <c r="R32" i="10" s="1"/>
  <c r="CV30" i="4"/>
  <c r="CW30" s="1"/>
  <c r="CX30" s="1"/>
  <c r="R33" i="10" s="1"/>
  <c r="CV31" i="4"/>
  <c r="CW31" s="1"/>
  <c r="CX31" s="1"/>
  <c r="R34" i="10" s="1"/>
  <c r="CV32" i="4"/>
  <c r="CW32" s="1"/>
  <c r="CX32" s="1"/>
  <c r="R35" i="10" s="1"/>
  <c r="CV2" i="4"/>
  <c r="CW2" s="1"/>
  <c r="CX2" s="1"/>
  <c r="R4" i="10" s="1"/>
  <c r="CU3" i="4"/>
  <c r="CU38"/>
  <c r="CU4"/>
  <c r="CU5"/>
  <c r="CU6"/>
  <c r="CU7"/>
  <c r="CU8"/>
  <c r="CU9"/>
  <c r="CU10"/>
  <c r="CU11"/>
  <c r="CU12"/>
  <c r="CU13"/>
  <c r="CU14"/>
  <c r="CU15"/>
  <c r="CU16"/>
  <c r="CU17"/>
  <c r="CU18"/>
  <c r="CU19"/>
  <c r="CU20"/>
  <c r="CU21"/>
  <c r="CU22"/>
  <c r="CU23"/>
  <c r="CU24"/>
  <c r="CU25"/>
  <c r="CU26"/>
  <c r="CU27"/>
  <c r="CU37"/>
  <c r="CU28"/>
  <c r="CU29"/>
  <c r="CU30"/>
  <c r="CU31"/>
  <c r="CU32"/>
  <c r="CU2"/>
  <c r="DF34" i="2"/>
  <c r="DG34" s="1"/>
  <c r="DH34" s="1"/>
  <c r="S5" i="8" s="1"/>
  <c r="DF3" i="2"/>
  <c r="DG3" s="1"/>
  <c r="DH3" s="1"/>
  <c r="DF4"/>
  <c r="DG4" s="1"/>
  <c r="DH4" s="1"/>
  <c r="DF5"/>
  <c r="DG5" s="1"/>
  <c r="DH5" s="1"/>
  <c r="DF6"/>
  <c r="DG6" s="1"/>
  <c r="DH6" s="1"/>
  <c r="DF7"/>
  <c r="DG7" s="1"/>
  <c r="DH7" s="1"/>
  <c r="DF8"/>
  <c r="DG8" s="1"/>
  <c r="DH8" s="1"/>
  <c r="DF9"/>
  <c r="DG9" s="1"/>
  <c r="DH9" s="1"/>
  <c r="DF10"/>
  <c r="DG10" s="1"/>
  <c r="DH10" s="1"/>
  <c r="DF11"/>
  <c r="DG11" s="1"/>
  <c r="DH11" s="1"/>
  <c r="DF12"/>
  <c r="DG12" s="1"/>
  <c r="DH12" s="1"/>
  <c r="DF13"/>
  <c r="DG13" s="1"/>
  <c r="DH13" s="1"/>
  <c r="DF14"/>
  <c r="DG14" s="1"/>
  <c r="DH14" s="1"/>
  <c r="DF15"/>
  <c r="DG15" s="1"/>
  <c r="DH15" s="1"/>
  <c r="DF37"/>
  <c r="DG37" s="1"/>
  <c r="DH37" s="1"/>
  <c r="DF38"/>
  <c r="DG38" s="1"/>
  <c r="DH38" s="1"/>
  <c r="DF16"/>
  <c r="DG16" s="1"/>
  <c r="DH16" s="1"/>
  <c r="DF33"/>
  <c r="DG33" s="1"/>
  <c r="DH33" s="1"/>
  <c r="DF17"/>
  <c r="DG17" s="1"/>
  <c r="DH17" s="1"/>
  <c r="DF18"/>
  <c r="DG18" s="1"/>
  <c r="DH18" s="1"/>
  <c r="DF19"/>
  <c r="DG19" s="1"/>
  <c r="DH19" s="1"/>
  <c r="DF20"/>
  <c r="DG20" s="1"/>
  <c r="DH20" s="1"/>
  <c r="DF21"/>
  <c r="DG21" s="1"/>
  <c r="DH21" s="1"/>
  <c r="DF22"/>
  <c r="DG22" s="1"/>
  <c r="DH22" s="1"/>
  <c r="DF23"/>
  <c r="DG23" s="1"/>
  <c r="DH23" s="1"/>
  <c r="DF24"/>
  <c r="DG24" s="1"/>
  <c r="DH24" s="1"/>
  <c r="DF25"/>
  <c r="DG25" s="1"/>
  <c r="DH25" s="1"/>
  <c r="DF26"/>
  <c r="DG26" s="1"/>
  <c r="DH26" s="1"/>
  <c r="DF27"/>
  <c r="DG27" s="1"/>
  <c r="DH27" s="1"/>
  <c r="DF32"/>
  <c r="DG32" s="1"/>
  <c r="DH32" s="1"/>
  <c r="DF35"/>
  <c r="DG35" s="1"/>
  <c r="DH35" s="1"/>
  <c r="DF36"/>
  <c r="DG36" s="1"/>
  <c r="DH36" s="1"/>
  <c r="DF2"/>
  <c r="DG2" s="1"/>
  <c r="DH2" s="1"/>
  <c r="S4" i="8" s="1"/>
  <c r="DE34" i="2"/>
  <c r="DE3"/>
  <c r="DE4"/>
  <c r="DE5"/>
  <c r="DE6"/>
  <c r="DE7"/>
  <c r="DE8"/>
  <c r="DE9"/>
  <c r="DE10"/>
  <c r="DE11"/>
  <c r="DE12"/>
  <c r="DE13"/>
  <c r="DE14"/>
  <c r="DE15"/>
  <c r="DE37"/>
  <c r="DE38"/>
  <c r="DE16"/>
  <c r="DE33"/>
  <c r="DE17"/>
  <c r="DE18"/>
  <c r="DE19"/>
  <c r="DE20"/>
  <c r="DE21"/>
  <c r="DE22"/>
  <c r="DE23"/>
  <c r="DE24"/>
  <c r="DE25"/>
  <c r="DE26"/>
  <c r="DE27"/>
  <c r="DE32"/>
  <c r="DE35"/>
  <c r="DE36"/>
  <c r="DE2"/>
  <c r="AH2"/>
  <c r="AG2"/>
  <c r="AF2"/>
  <c r="V2"/>
  <c r="U2"/>
  <c r="T2"/>
  <c r="AH2" i="3"/>
  <c r="AG2"/>
  <c r="AF2"/>
  <c r="V2"/>
  <c r="U2"/>
  <c r="T2"/>
  <c r="AH2" i="4"/>
  <c r="AG2"/>
  <c r="AF2"/>
  <c r="V2"/>
  <c r="U2"/>
  <c r="T2"/>
  <c r="AH2" i="6"/>
  <c r="AG2"/>
  <c r="AF2"/>
  <c r="V2"/>
  <c r="U2"/>
  <c r="T2"/>
  <c r="AH2" i="5"/>
  <c r="AG2"/>
  <c r="AF2"/>
  <c r="V2"/>
  <c r="U2"/>
  <c r="T2"/>
  <c r="AH2" i="7"/>
  <c r="AG2"/>
  <c r="AF2"/>
  <c r="V2"/>
  <c r="U2"/>
  <c r="T2"/>
  <c r="V27"/>
  <c r="U27"/>
  <c r="T27"/>
  <c r="V26"/>
  <c r="U26"/>
  <c r="T26"/>
  <c r="V25"/>
  <c r="U25"/>
  <c r="T25"/>
  <c r="V24"/>
  <c r="U24"/>
  <c r="T24"/>
  <c r="V23"/>
  <c r="U23"/>
  <c r="T23"/>
  <c r="V29"/>
  <c r="U29"/>
  <c r="T29"/>
  <c r="V22"/>
  <c r="U22"/>
  <c r="T22"/>
  <c r="V21"/>
  <c r="U21"/>
  <c r="T21"/>
  <c r="V20"/>
  <c r="U20"/>
  <c r="T20"/>
  <c r="V19"/>
  <c r="U19"/>
  <c r="T19"/>
  <c r="V33"/>
  <c r="U33"/>
  <c r="T33"/>
  <c r="V18"/>
  <c r="U18"/>
  <c r="T18"/>
  <c r="V35"/>
  <c r="U35"/>
  <c r="T35"/>
  <c r="V34"/>
  <c r="U34"/>
  <c r="T34"/>
  <c r="V17"/>
  <c r="U17"/>
  <c r="T17"/>
  <c r="V16"/>
  <c r="U16"/>
  <c r="T16"/>
  <c r="V15"/>
  <c r="U15"/>
  <c r="T15"/>
  <c r="V14"/>
  <c r="U14"/>
  <c r="T14"/>
  <c r="V13"/>
  <c r="U13"/>
  <c r="T13"/>
  <c r="V31"/>
  <c r="U31"/>
  <c r="T31"/>
  <c r="V32"/>
  <c r="U32"/>
  <c r="T32"/>
  <c r="V12"/>
  <c r="U12"/>
  <c r="T12"/>
  <c r="V11"/>
  <c r="U11"/>
  <c r="T11"/>
  <c r="V10"/>
  <c r="U10"/>
  <c r="T10"/>
  <c r="V9"/>
  <c r="U9"/>
  <c r="T9"/>
  <c r="V30"/>
  <c r="U30"/>
  <c r="T30"/>
  <c r="V8"/>
  <c r="U8"/>
  <c r="T8"/>
  <c r="V7"/>
  <c r="U7"/>
  <c r="T7"/>
  <c r="V6"/>
  <c r="U6"/>
  <c r="T6"/>
  <c r="V5"/>
  <c r="U5"/>
  <c r="T5"/>
  <c r="V4"/>
  <c r="U4"/>
  <c r="T4"/>
  <c r="V3"/>
  <c r="U3"/>
  <c r="T3"/>
  <c r="FV2" i="4" l="1"/>
  <c r="FT2"/>
  <c r="FU2"/>
  <c r="S28" i="13"/>
  <c r="S26"/>
  <c r="S24"/>
  <c r="S22"/>
  <c r="S19"/>
  <c r="S17"/>
  <c r="S15"/>
  <c r="S13"/>
  <c r="S11"/>
  <c r="S10"/>
  <c r="S8"/>
  <c r="S6"/>
  <c r="FV2" i="7"/>
  <c r="S29" i="13"/>
  <c r="S27"/>
  <c r="S25"/>
  <c r="S23"/>
  <c r="S21"/>
  <c r="S20"/>
  <c r="S18"/>
  <c r="S16"/>
  <c r="S14"/>
  <c r="S12"/>
  <c r="S9"/>
  <c r="S7"/>
  <c r="S5"/>
  <c r="FV2" i="5"/>
  <c r="FV2" i="6"/>
  <c r="S34" i="8"/>
  <c r="S32"/>
  <c r="S30"/>
  <c r="S28"/>
  <c r="S26"/>
  <c r="S24"/>
  <c r="S22"/>
  <c r="S20"/>
  <c r="S18"/>
  <c r="S16"/>
  <c r="S14"/>
  <c r="S12"/>
  <c r="S10"/>
  <c r="S8"/>
  <c r="S6"/>
  <c r="GN2" i="2"/>
  <c r="GO2"/>
  <c r="S33" i="8"/>
  <c r="S31"/>
  <c r="S29"/>
  <c r="S27"/>
  <c r="S25"/>
  <c r="S23"/>
  <c r="S21"/>
  <c r="S19"/>
  <c r="S17"/>
  <c r="S15"/>
  <c r="S13"/>
  <c r="S11"/>
  <c r="S9"/>
  <c r="S7"/>
  <c r="R19" i="10"/>
  <c r="R6"/>
  <c r="R11"/>
  <c r="R20"/>
  <c r="DI2" i="7"/>
  <c r="FV2" i="3"/>
  <c r="FU2"/>
  <c r="GP2" i="2"/>
  <c r="CE23" i="3"/>
  <c r="CE24"/>
  <c r="CE22"/>
  <c r="CE35"/>
  <c r="CE31"/>
  <c r="CE17"/>
  <c r="CE15"/>
  <c r="CE13"/>
  <c r="CE11"/>
  <c r="CE9"/>
  <c r="CE7"/>
  <c r="CE30"/>
  <c r="CE4"/>
  <c r="CE33"/>
  <c r="CE25"/>
  <c r="CE21"/>
  <c r="CE36"/>
  <c r="CE19"/>
  <c r="CE18"/>
  <c r="CE16"/>
  <c r="CE14"/>
  <c r="CE12"/>
  <c r="CE10"/>
  <c r="CE8"/>
  <c r="CE6"/>
  <c r="CE5"/>
  <c r="CE3"/>
  <c r="DI32" i="2"/>
  <c r="DI22"/>
  <c r="DI33"/>
  <c r="DI11"/>
  <c r="DI35"/>
  <c r="DI27"/>
  <c r="DI25"/>
  <c r="DI23"/>
  <c r="DI21"/>
  <c r="DI19"/>
  <c r="DI17"/>
  <c r="DI16"/>
  <c r="DI37"/>
  <c r="DI14"/>
  <c r="DI12"/>
  <c r="DI10"/>
  <c r="DI8"/>
  <c r="DI6"/>
  <c r="DI4"/>
  <c r="DI34"/>
  <c r="DI36"/>
  <c r="DI24"/>
  <c r="DI18"/>
  <c r="DI13"/>
  <c r="DI9"/>
  <c r="DI7"/>
  <c r="DI5"/>
  <c r="DI3"/>
  <c r="CE20" i="3"/>
  <c r="CY32" i="4"/>
  <c r="CY28"/>
  <c r="CY25"/>
  <c r="CY23"/>
  <c r="CY19"/>
  <c r="CY15"/>
  <c r="CY30"/>
  <c r="CY27"/>
  <c r="CY21"/>
  <c r="CY17"/>
  <c r="CY13"/>
  <c r="CY9"/>
  <c r="CY7"/>
  <c r="CY38"/>
  <c r="CY18"/>
  <c r="CY16"/>
  <c r="CY14"/>
  <c r="CY12"/>
  <c r="CY10"/>
  <c r="CY8"/>
  <c r="CY6"/>
  <c r="CY4"/>
  <c r="CY3"/>
  <c r="CY11"/>
  <c r="CY5"/>
  <c r="CY31"/>
  <c r="CY29"/>
  <c r="CY37"/>
  <c r="CY26"/>
  <c r="CY24"/>
  <c r="CY22"/>
  <c r="CY20"/>
  <c r="DI20" i="2"/>
  <c r="DI38"/>
  <c r="DI15"/>
  <c r="DI26"/>
  <c r="DI26" i="7"/>
  <c r="DI24"/>
  <c r="DI29"/>
  <c r="DI21"/>
  <c r="DI19"/>
  <c r="DI18"/>
  <c r="DI34"/>
  <c r="DI16"/>
  <c r="DI14"/>
  <c r="DI31"/>
  <c r="DI12"/>
  <c r="DI10"/>
  <c r="DI30"/>
  <c r="DI7"/>
  <c r="DI5"/>
  <c r="DI3"/>
  <c r="DI25"/>
  <c r="DI23"/>
  <c r="DI22"/>
  <c r="DI20"/>
  <c r="DI33"/>
  <c r="DI35"/>
  <c r="DI17"/>
  <c r="DI15"/>
  <c r="DI13"/>
  <c r="DI32"/>
  <c r="DI11"/>
  <c r="DI9"/>
  <c r="DI8"/>
  <c r="DI6"/>
  <c r="DI4"/>
  <c r="CV29" i="5"/>
  <c r="CW29" s="1"/>
  <c r="CX29" s="1"/>
  <c r="CV3"/>
  <c r="CW3" s="1"/>
  <c r="CX3" s="1"/>
  <c r="R5" i="12" s="1"/>
  <c r="CV4" i="5"/>
  <c r="CW4" s="1"/>
  <c r="CX4" s="1"/>
  <c r="R6" i="12" s="1"/>
  <c r="CV5" i="5"/>
  <c r="CW5" s="1"/>
  <c r="CX5" s="1"/>
  <c r="R7" i="12" s="1"/>
  <c r="CV6" i="5"/>
  <c r="CW6" s="1"/>
  <c r="CX6" s="1"/>
  <c r="R8" i="12" s="1"/>
  <c r="CV7" i="5"/>
  <c r="CW7" s="1"/>
  <c r="CX7" s="1"/>
  <c r="R9" i="12" s="1"/>
  <c r="CV8" i="5"/>
  <c r="CW8" s="1"/>
  <c r="CX8" s="1"/>
  <c r="R10" i="12" s="1"/>
  <c r="CV9" i="5"/>
  <c r="CW9" s="1"/>
  <c r="CX9" s="1"/>
  <c r="R11" i="12" s="1"/>
  <c r="CV10" i="5"/>
  <c r="CW10" s="1"/>
  <c r="CX10" s="1"/>
  <c r="R12" i="12" s="1"/>
  <c r="CV11" i="5"/>
  <c r="CW11" s="1"/>
  <c r="CX11" s="1"/>
  <c r="R13" i="12" s="1"/>
  <c r="CV12" i="5"/>
  <c r="CW12" s="1"/>
  <c r="CX12" s="1"/>
  <c r="R14" i="12" s="1"/>
  <c r="CV13" i="5"/>
  <c r="CW13" s="1"/>
  <c r="CX13" s="1"/>
  <c r="R15" i="12" s="1"/>
  <c r="CV14" i="5"/>
  <c r="CW14" s="1"/>
  <c r="CX14" s="1"/>
  <c r="R16" i="12" s="1"/>
  <c r="CV15" i="5"/>
  <c r="CW15" s="1"/>
  <c r="CX15" s="1"/>
  <c r="R17" i="12" s="1"/>
  <c r="CV16" i="5"/>
  <c r="CW16" s="1"/>
  <c r="CX16" s="1"/>
  <c r="R18" i="12" s="1"/>
  <c r="CV30" i="5"/>
  <c r="CW30" s="1"/>
  <c r="CX30" s="1"/>
  <c r="CV17"/>
  <c r="CW17" s="1"/>
  <c r="CX17" s="1"/>
  <c r="R19" i="12" s="1"/>
  <c r="CV18" i="5"/>
  <c r="CW18" s="1"/>
  <c r="CX18" s="1"/>
  <c r="R20" i="12" s="1"/>
  <c r="CV19" i="5"/>
  <c r="CW19" s="1"/>
  <c r="CX19" s="1"/>
  <c r="R21" i="12" s="1"/>
  <c r="CV20" i="5"/>
  <c r="CW20" s="1"/>
  <c r="CX20" s="1"/>
  <c r="R22" i="12" s="1"/>
  <c r="CV21" i="5"/>
  <c r="CW21" s="1"/>
  <c r="CX21" s="1"/>
  <c r="R23" i="12" s="1"/>
  <c r="CV22" i="5"/>
  <c r="CW22" s="1"/>
  <c r="CX22" s="1"/>
  <c r="R24" i="12" s="1"/>
  <c r="CV2" i="5"/>
  <c r="CW2" s="1"/>
  <c r="CX2" s="1"/>
  <c r="CU29"/>
  <c r="CU3"/>
  <c r="CU4"/>
  <c r="CU5"/>
  <c r="CU6"/>
  <c r="CU7"/>
  <c r="CU8"/>
  <c r="CU9"/>
  <c r="CU10"/>
  <c r="CU11"/>
  <c r="CU12"/>
  <c r="CU13"/>
  <c r="CU14"/>
  <c r="CU15"/>
  <c r="CU16"/>
  <c r="CU30"/>
  <c r="CU17"/>
  <c r="CU18"/>
  <c r="CU19"/>
  <c r="CU20"/>
  <c r="CU21"/>
  <c r="CU22"/>
  <c r="CU2"/>
  <c r="CV3" i="6"/>
  <c r="CW3" s="1"/>
  <c r="CX3" s="1"/>
  <c r="R5" i="11" s="1"/>
  <c r="CV4" i="6"/>
  <c r="CW4" s="1"/>
  <c r="CX4" s="1"/>
  <c r="R6" i="11" s="1"/>
  <c r="CV5" i="6"/>
  <c r="CW5" s="1"/>
  <c r="CX5" s="1"/>
  <c r="R7" i="11" s="1"/>
  <c r="CV6" i="6"/>
  <c r="CW6" s="1"/>
  <c r="CX6" s="1"/>
  <c r="R8" i="11" s="1"/>
  <c r="CV7" i="6"/>
  <c r="CW7" s="1"/>
  <c r="CX7" s="1"/>
  <c r="R9" i="11" s="1"/>
  <c r="CV8" i="6"/>
  <c r="CW8" s="1"/>
  <c r="CX8" s="1"/>
  <c r="R10" i="11" s="1"/>
  <c r="CV9" i="6"/>
  <c r="CW9" s="1"/>
  <c r="CX9" s="1"/>
  <c r="R11" i="11" s="1"/>
  <c r="CV10" i="6"/>
  <c r="CW10" s="1"/>
  <c r="CX10" s="1"/>
  <c r="R12" i="11" s="1"/>
  <c r="CV23" i="6"/>
  <c r="CW23" s="1"/>
  <c r="CX23" s="1"/>
  <c r="R13" i="11" s="1"/>
  <c r="CV11" i="6"/>
  <c r="CW11" s="1"/>
  <c r="CX11" s="1"/>
  <c r="R14" i="11" s="1"/>
  <c r="CV12" i="6"/>
  <c r="CW12" s="1"/>
  <c r="CX12" s="1"/>
  <c r="R15" i="11" s="1"/>
  <c r="CV26" i="6"/>
  <c r="CW26" s="1"/>
  <c r="CX26" s="1"/>
  <c r="CV13"/>
  <c r="CW13" s="1"/>
  <c r="CX13" s="1"/>
  <c r="R16" i="11" s="1"/>
  <c r="CV14" i="6"/>
  <c r="CW14" s="1"/>
  <c r="CX14" s="1"/>
  <c r="R17" i="11" s="1"/>
  <c r="CV15" i="6"/>
  <c r="CW15" s="1"/>
  <c r="CX15" s="1"/>
  <c r="R18" i="11" s="1"/>
  <c r="CV16" i="6"/>
  <c r="CW16" s="1"/>
  <c r="CX16" s="1"/>
  <c r="R19" i="11" s="1"/>
  <c r="CV17" i="6"/>
  <c r="CW17" s="1"/>
  <c r="CX17" s="1"/>
  <c r="R20" i="11" s="1"/>
  <c r="CV18" i="6"/>
  <c r="CW18" s="1"/>
  <c r="CX18" s="1"/>
  <c r="R21" i="11" s="1"/>
  <c r="CV19" i="6"/>
  <c r="CW19" s="1"/>
  <c r="CX19" s="1"/>
  <c r="R22" i="11" s="1"/>
  <c r="CV27" i="6"/>
  <c r="CW27" s="1"/>
  <c r="CX27" s="1"/>
  <c r="CV20"/>
  <c r="CW20" s="1"/>
  <c r="CX20" s="1"/>
  <c r="R23" i="11" s="1"/>
  <c r="CV2" i="6"/>
  <c r="CW2" s="1"/>
  <c r="CX2" s="1"/>
  <c r="CU3"/>
  <c r="CU4"/>
  <c r="CU5"/>
  <c r="CU6"/>
  <c r="CU7"/>
  <c r="CU8"/>
  <c r="CU9"/>
  <c r="CU10"/>
  <c r="CU23"/>
  <c r="CU11"/>
  <c r="CU12"/>
  <c r="CU26"/>
  <c r="CU13"/>
  <c r="CU14"/>
  <c r="CU15"/>
  <c r="CU16"/>
  <c r="CU17"/>
  <c r="CU18"/>
  <c r="CU19"/>
  <c r="CU27"/>
  <c r="CU20"/>
  <c r="CU2"/>
  <c r="DL3" i="7"/>
  <c r="FV3" s="1"/>
  <c r="DL4"/>
  <c r="FV4" s="1"/>
  <c r="DL5"/>
  <c r="FV5" s="1"/>
  <c r="DL6"/>
  <c r="FV6" s="1"/>
  <c r="DL7"/>
  <c r="FV7" s="1"/>
  <c r="DL8"/>
  <c r="FV8" s="1"/>
  <c r="DL30"/>
  <c r="DL9"/>
  <c r="FV9" s="1"/>
  <c r="DL10"/>
  <c r="FV10" s="1"/>
  <c r="DL11"/>
  <c r="FV11" s="1"/>
  <c r="DL12"/>
  <c r="FV12" s="1"/>
  <c r="DL32"/>
  <c r="DL31"/>
  <c r="DL13"/>
  <c r="FV13" s="1"/>
  <c r="DL14"/>
  <c r="FV14" s="1"/>
  <c r="DL15"/>
  <c r="FV15" s="1"/>
  <c r="DL16"/>
  <c r="FV16" s="1"/>
  <c r="DL17"/>
  <c r="FV17" s="1"/>
  <c r="DL34"/>
  <c r="DL35"/>
  <c r="DL18"/>
  <c r="FV18" s="1"/>
  <c r="DL33"/>
  <c r="DL19"/>
  <c r="FV19" s="1"/>
  <c r="DL20"/>
  <c r="FV20" s="1"/>
  <c r="DL21"/>
  <c r="FV21" s="1"/>
  <c r="DL22"/>
  <c r="FV22" s="1"/>
  <c r="DL29"/>
  <c r="FV29" s="1"/>
  <c r="DL23"/>
  <c r="FV23" s="1"/>
  <c r="DL24"/>
  <c r="FV24" s="1"/>
  <c r="DL25"/>
  <c r="FV25" s="1"/>
  <c r="DL26"/>
  <c r="FV26" s="1"/>
  <c r="DL29" i="5"/>
  <c r="DL3"/>
  <c r="FV3" s="1"/>
  <c r="DL4"/>
  <c r="FV4" s="1"/>
  <c r="DL5"/>
  <c r="FV5" s="1"/>
  <c r="DL6"/>
  <c r="FV6" s="1"/>
  <c r="DL7"/>
  <c r="FV7" s="1"/>
  <c r="DL8"/>
  <c r="FV8" s="1"/>
  <c r="DL9"/>
  <c r="FV9" s="1"/>
  <c r="DL10"/>
  <c r="FV10" s="1"/>
  <c r="DL11"/>
  <c r="FV11" s="1"/>
  <c r="DL12"/>
  <c r="FV12" s="1"/>
  <c r="DL13"/>
  <c r="FV13" s="1"/>
  <c r="DL14"/>
  <c r="FV14" s="1"/>
  <c r="DL15"/>
  <c r="FV15" s="1"/>
  <c r="DL16"/>
  <c r="FV16" s="1"/>
  <c r="DL30"/>
  <c r="DL17"/>
  <c r="FV17" s="1"/>
  <c r="DL18"/>
  <c r="FV18" s="1"/>
  <c r="DL19"/>
  <c r="FV19" s="1"/>
  <c r="DL20"/>
  <c r="FV20" s="1"/>
  <c r="DL21"/>
  <c r="FV21" s="1"/>
  <c r="DL22"/>
  <c r="FV22" s="1"/>
  <c r="DL3" i="6"/>
  <c r="FV3" s="1"/>
  <c r="DL4"/>
  <c r="FV4" s="1"/>
  <c r="DL5"/>
  <c r="FV5" s="1"/>
  <c r="DL6"/>
  <c r="FV6" s="1"/>
  <c r="DL7"/>
  <c r="FV7" s="1"/>
  <c r="DL8"/>
  <c r="FV8" s="1"/>
  <c r="DL9"/>
  <c r="FV9" s="1"/>
  <c r="DL10"/>
  <c r="FV10" s="1"/>
  <c r="DL23"/>
  <c r="DL11"/>
  <c r="FV11" s="1"/>
  <c r="DL12"/>
  <c r="FV12" s="1"/>
  <c r="DL26"/>
  <c r="DL13"/>
  <c r="FV13" s="1"/>
  <c r="DL14"/>
  <c r="FV14" s="1"/>
  <c r="DL15"/>
  <c r="FV15" s="1"/>
  <c r="DL16"/>
  <c r="FV16" s="1"/>
  <c r="DL17"/>
  <c r="FV17" s="1"/>
  <c r="DL18"/>
  <c r="FV18" s="1"/>
  <c r="DL19"/>
  <c r="FV19" s="1"/>
  <c r="DL27"/>
  <c r="DL20"/>
  <c r="FV20" s="1"/>
  <c r="DL25"/>
  <c r="DP25"/>
  <c r="DL3" i="4"/>
  <c r="FV3" s="1"/>
  <c r="DL38"/>
  <c r="FV38" s="1"/>
  <c r="DL4"/>
  <c r="FV4" s="1"/>
  <c r="DL5"/>
  <c r="FV5" s="1"/>
  <c r="DL6"/>
  <c r="FV6" s="1"/>
  <c r="DL7"/>
  <c r="FV7" s="1"/>
  <c r="DL8"/>
  <c r="FV8" s="1"/>
  <c r="DL9"/>
  <c r="FV9" s="1"/>
  <c r="DL10"/>
  <c r="FV10" s="1"/>
  <c r="DL11"/>
  <c r="FV11" s="1"/>
  <c r="DL12"/>
  <c r="FV12" s="1"/>
  <c r="DL13"/>
  <c r="FV13" s="1"/>
  <c r="DL14"/>
  <c r="FV14" s="1"/>
  <c r="DL15"/>
  <c r="FV15" s="1"/>
  <c r="DL16"/>
  <c r="FV16" s="1"/>
  <c r="DL17"/>
  <c r="FV17" s="1"/>
  <c r="DL18"/>
  <c r="FV18" s="1"/>
  <c r="DL19"/>
  <c r="FV19" s="1"/>
  <c r="DL20"/>
  <c r="FV20" s="1"/>
  <c r="DL21"/>
  <c r="FV21" s="1"/>
  <c r="DL22"/>
  <c r="FV22" s="1"/>
  <c r="DL23"/>
  <c r="FV23" s="1"/>
  <c r="DL24"/>
  <c r="FV24" s="1"/>
  <c r="DL25"/>
  <c r="FV25" s="1"/>
  <c r="DL26"/>
  <c r="FV26" s="1"/>
  <c r="DL27"/>
  <c r="FV27" s="1"/>
  <c r="DL37"/>
  <c r="DL28"/>
  <c r="FV28" s="1"/>
  <c r="DL29"/>
  <c r="FV29" s="1"/>
  <c r="DL30"/>
  <c r="FV30" s="1"/>
  <c r="DL31"/>
  <c r="FV31" s="1"/>
  <c r="DL32"/>
  <c r="FV32" s="1"/>
  <c r="DL33" i="3"/>
  <c r="DL3"/>
  <c r="DL4"/>
  <c r="DL5"/>
  <c r="DL30"/>
  <c r="DL6"/>
  <c r="DL7"/>
  <c r="DL8"/>
  <c r="DL9"/>
  <c r="DL10"/>
  <c r="DL11"/>
  <c r="DL12"/>
  <c r="DL13"/>
  <c r="DL14"/>
  <c r="DL15"/>
  <c r="DL16"/>
  <c r="DL17"/>
  <c r="DL18"/>
  <c r="DL31"/>
  <c r="DL19"/>
  <c r="DL35"/>
  <c r="DL36"/>
  <c r="DL20"/>
  <c r="DL21"/>
  <c r="DL22"/>
  <c r="DL23"/>
  <c r="DL24"/>
  <c r="DL34"/>
  <c r="DL25"/>
  <c r="FV25" l="1"/>
  <c r="FV24"/>
  <c r="FV22"/>
  <c r="FV20"/>
  <c r="FV31"/>
  <c r="FV17"/>
  <c r="FV15"/>
  <c r="FV13"/>
  <c r="FV11"/>
  <c r="FV9"/>
  <c r="FV7"/>
  <c r="FV30"/>
  <c r="FV4"/>
  <c r="FV23"/>
  <c r="FV21"/>
  <c r="FV19"/>
  <c r="FV18"/>
  <c r="FV16"/>
  <c r="FV14"/>
  <c r="FV12"/>
  <c r="FV10"/>
  <c r="FV8"/>
  <c r="FV6"/>
  <c r="FV5"/>
  <c r="FV3"/>
  <c r="CY20" i="6"/>
  <c r="CY19"/>
  <c r="CY17"/>
  <c r="CY15"/>
  <c r="CY13"/>
  <c r="CY12"/>
  <c r="CY23"/>
  <c r="CY9"/>
  <c r="CY7"/>
  <c r="CY5"/>
  <c r="CY3"/>
  <c r="CY2"/>
  <c r="R4" i="11"/>
  <c r="CY27" i="6"/>
  <c r="CY18"/>
  <c r="CY16"/>
  <c r="CY14"/>
  <c r="CY26"/>
  <c r="CY11"/>
  <c r="CY10"/>
  <c r="CY8"/>
  <c r="CY6"/>
  <c r="CY4"/>
  <c r="CY2" i="5"/>
  <c r="R4" i="12"/>
  <c r="CY21" i="5"/>
  <c r="CY19"/>
  <c r="CY17"/>
  <c r="CY16"/>
  <c r="CY14"/>
  <c r="CY12"/>
  <c r="CY10"/>
  <c r="CY8"/>
  <c r="CY6"/>
  <c r="CY4"/>
  <c r="CY29"/>
  <c r="CY22"/>
  <c r="CY20"/>
  <c r="CY18"/>
  <c r="CY30"/>
  <c r="CY15"/>
  <c r="CY13"/>
  <c r="CY11"/>
  <c r="CY9"/>
  <c r="CY7"/>
  <c r="CY5"/>
  <c r="CY3"/>
  <c r="DL34" i="2"/>
  <c r="DL3"/>
  <c r="DL4"/>
  <c r="DL5"/>
  <c r="DL6"/>
  <c r="DL7"/>
  <c r="DL8"/>
  <c r="DL9"/>
  <c r="DL10"/>
  <c r="DL11"/>
  <c r="DL12"/>
  <c r="DL13"/>
  <c r="DL14"/>
  <c r="DL15"/>
  <c r="DL37"/>
  <c r="DL38"/>
  <c r="DL16"/>
  <c r="DL33"/>
  <c r="DL17"/>
  <c r="DL18"/>
  <c r="DL19"/>
  <c r="DL20"/>
  <c r="DL21"/>
  <c r="DL22"/>
  <c r="DL23"/>
  <c r="DL24"/>
  <c r="DL25"/>
  <c r="DL26"/>
  <c r="DL27"/>
  <c r="DL32"/>
  <c r="DL35"/>
  <c r="DL36"/>
  <c r="GP27" l="1"/>
  <c r="GP32"/>
  <c r="GP26"/>
  <c r="GP24"/>
  <c r="GP22"/>
  <c r="GP20"/>
  <c r="GP18"/>
  <c r="GP33"/>
  <c r="GP38"/>
  <c r="GP15"/>
  <c r="GP13"/>
  <c r="GP11"/>
  <c r="GP9"/>
  <c r="GP7"/>
  <c r="GP5"/>
  <c r="GP3"/>
  <c r="GP25"/>
  <c r="GP23"/>
  <c r="GP21"/>
  <c r="GP19"/>
  <c r="GP17"/>
  <c r="GP16"/>
  <c r="GP37"/>
  <c r="GP14"/>
  <c r="GP12"/>
  <c r="GP10"/>
  <c r="GP8"/>
  <c r="GP6"/>
  <c r="GP4"/>
  <c r="DF3" i="4"/>
  <c r="DG3" s="1"/>
  <c r="DH3" s="1"/>
  <c r="DF38"/>
  <c r="DG38" s="1"/>
  <c r="DH38" s="1"/>
  <c r="DF4"/>
  <c r="DG4" s="1"/>
  <c r="DH4" s="1"/>
  <c r="DF5"/>
  <c r="DG5" s="1"/>
  <c r="DH5" s="1"/>
  <c r="DF6"/>
  <c r="DG6" s="1"/>
  <c r="DH6" s="1"/>
  <c r="DF7"/>
  <c r="DG7" s="1"/>
  <c r="DH7" s="1"/>
  <c r="DF8"/>
  <c r="DG8" s="1"/>
  <c r="DH8" s="1"/>
  <c r="DF9"/>
  <c r="DG9" s="1"/>
  <c r="DH9" s="1"/>
  <c r="DF10"/>
  <c r="DG10" s="1"/>
  <c r="DH10" s="1"/>
  <c r="DF11"/>
  <c r="DG11" s="1"/>
  <c r="DH11" s="1"/>
  <c r="DF12"/>
  <c r="DG12" s="1"/>
  <c r="DH12" s="1"/>
  <c r="DF13"/>
  <c r="DG13" s="1"/>
  <c r="DH13" s="1"/>
  <c r="DF14"/>
  <c r="DG14" s="1"/>
  <c r="DH14" s="1"/>
  <c r="DF15"/>
  <c r="DG15" s="1"/>
  <c r="DH15" s="1"/>
  <c r="DF16"/>
  <c r="DG16" s="1"/>
  <c r="DH16" s="1"/>
  <c r="DF17"/>
  <c r="DG17" s="1"/>
  <c r="DH17" s="1"/>
  <c r="DF18"/>
  <c r="DG18" s="1"/>
  <c r="DH18" s="1"/>
  <c r="DF19"/>
  <c r="DG19" s="1"/>
  <c r="DH19" s="1"/>
  <c r="DF20"/>
  <c r="DG20" s="1"/>
  <c r="DH20" s="1"/>
  <c r="DF21"/>
  <c r="DG21" s="1"/>
  <c r="DH21" s="1"/>
  <c r="DF22"/>
  <c r="DG22" s="1"/>
  <c r="DH22" s="1"/>
  <c r="DF23"/>
  <c r="DG23" s="1"/>
  <c r="DH23" s="1"/>
  <c r="DF24"/>
  <c r="DG24" s="1"/>
  <c r="DH24" s="1"/>
  <c r="DF25"/>
  <c r="DG25" s="1"/>
  <c r="DH25" s="1"/>
  <c r="DF26"/>
  <c r="DG26" s="1"/>
  <c r="DH26" s="1"/>
  <c r="DF27"/>
  <c r="DG27" s="1"/>
  <c r="DH27" s="1"/>
  <c r="DF37"/>
  <c r="DG37" s="1"/>
  <c r="DH37" s="1"/>
  <c r="DF28"/>
  <c r="DG28" s="1"/>
  <c r="DH28" s="1"/>
  <c r="DF29"/>
  <c r="DG29" s="1"/>
  <c r="DH29" s="1"/>
  <c r="DF30"/>
  <c r="DG30" s="1"/>
  <c r="DH30" s="1"/>
  <c r="DF31"/>
  <c r="DG31" s="1"/>
  <c r="DH31" s="1"/>
  <c r="DF32"/>
  <c r="DG32" s="1"/>
  <c r="DH32" s="1"/>
  <c r="DF2"/>
  <c r="DG2" s="1"/>
  <c r="DH2" s="1"/>
  <c r="DE3"/>
  <c r="DE38"/>
  <c r="DE4"/>
  <c r="DE5"/>
  <c r="DE6"/>
  <c r="DE7"/>
  <c r="DE8"/>
  <c r="DE9"/>
  <c r="DE10"/>
  <c r="DE11"/>
  <c r="DE12"/>
  <c r="DE13"/>
  <c r="DE14"/>
  <c r="DE15"/>
  <c r="DE16"/>
  <c r="DE17"/>
  <c r="DE18"/>
  <c r="DE19"/>
  <c r="DE20"/>
  <c r="DE21"/>
  <c r="DE22"/>
  <c r="DE23"/>
  <c r="DE24"/>
  <c r="DE25"/>
  <c r="DE26"/>
  <c r="DE27"/>
  <c r="DE37"/>
  <c r="DE28"/>
  <c r="DE29"/>
  <c r="DE30"/>
  <c r="DE31"/>
  <c r="DE32"/>
  <c r="DE2"/>
  <c r="DF29" i="5"/>
  <c r="DG29" s="1"/>
  <c r="DH29" s="1"/>
  <c r="DF3"/>
  <c r="DG3" s="1"/>
  <c r="DH3" s="1"/>
  <c r="DF4"/>
  <c r="DG4" s="1"/>
  <c r="DH4" s="1"/>
  <c r="DF5"/>
  <c r="DG5" s="1"/>
  <c r="DH5" s="1"/>
  <c r="DF6"/>
  <c r="DG6" s="1"/>
  <c r="DH6" s="1"/>
  <c r="DF7"/>
  <c r="DG7" s="1"/>
  <c r="DH7" s="1"/>
  <c r="DF8"/>
  <c r="DG8" s="1"/>
  <c r="DH8" s="1"/>
  <c r="DF9"/>
  <c r="DG9" s="1"/>
  <c r="DH9" s="1"/>
  <c r="DF10"/>
  <c r="DG10" s="1"/>
  <c r="DH10" s="1"/>
  <c r="DF11"/>
  <c r="DG11" s="1"/>
  <c r="DH11" s="1"/>
  <c r="DF12"/>
  <c r="DG12" s="1"/>
  <c r="DH12" s="1"/>
  <c r="DF13"/>
  <c r="DG13" s="1"/>
  <c r="DH13" s="1"/>
  <c r="DF14"/>
  <c r="DG14" s="1"/>
  <c r="DH14" s="1"/>
  <c r="DF15"/>
  <c r="DG15" s="1"/>
  <c r="DH15" s="1"/>
  <c r="DF16"/>
  <c r="DG16" s="1"/>
  <c r="DH16" s="1"/>
  <c r="DF30"/>
  <c r="DG30" s="1"/>
  <c r="DH30" s="1"/>
  <c r="DF17"/>
  <c r="DG17" s="1"/>
  <c r="DH17" s="1"/>
  <c r="DF18"/>
  <c r="DG18" s="1"/>
  <c r="DH18" s="1"/>
  <c r="DF19"/>
  <c r="DG19" s="1"/>
  <c r="DH19" s="1"/>
  <c r="DF20"/>
  <c r="DG20" s="1"/>
  <c r="DH20" s="1"/>
  <c r="DF21"/>
  <c r="DG21" s="1"/>
  <c r="DH21" s="1"/>
  <c r="DF22"/>
  <c r="DG22" s="1"/>
  <c r="DH22" s="1"/>
  <c r="DF2"/>
  <c r="DG2" s="1"/>
  <c r="DE29"/>
  <c r="DE3"/>
  <c r="DE4"/>
  <c r="DE5"/>
  <c r="DE6"/>
  <c r="DE7"/>
  <c r="DE8"/>
  <c r="DE9"/>
  <c r="DE10"/>
  <c r="DE11"/>
  <c r="DE12"/>
  <c r="DE13"/>
  <c r="DE14"/>
  <c r="DE15"/>
  <c r="DE16"/>
  <c r="DE30"/>
  <c r="DE17"/>
  <c r="DE18"/>
  <c r="DE19"/>
  <c r="DE20"/>
  <c r="DE21"/>
  <c r="DE22"/>
  <c r="DE2"/>
  <c r="DF2" i="6"/>
  <c r="DG2" s="1"/>
  <c r="DH2" s="1"/>
  <c r="S4" i="11" s="1"/>
  <c r="DF3" i="6"/>
  <c r="DG3" s="1"/>
  <c r="DH3" s="1"/>
  <c r="DF4"/>
  <c r="DG4" s="1"/>
  <c r="DH4" s="1"/>
  <c r="DF5"/>
  <c r="DG5" s="1"/>
  <c r="DH5" s="1"/>
  <c r="DF6"/>
  <c r="DG6" s="1"/>
  <c r="DH6" s="1"/>
  <c r="DF7"/>
  <c r="DG7" s="1"/>
  <c r="DH7" s="1"/>
  <c r="DF8"/>
  <c r="DG8" s="1"/>
  <c r="DH8" s="1"/>
  <c r="DF9"/>
  <c r="DG9" s="1"/>
  <c r="DH9" s="1"/>
  <c r="DF10"/>
  <c r="DG10" s="1"/>
  <c r="DH10" s="1"/>
  <c r="DF23"/>
  <c r="DG23" s="1"/>
  <c r="DH23" s="1"/>
  <c r="S13" i="11" s="1"/>
  <c r="DF11" i="6"/>
  <c r="DG11" s="1"/>
  <c r="DH11" s="1"/>
  <c r="DF12"/>
  <c r="DG12" s="1"/>
  <c r="DH12" s="1"/>
  <c r="DF26"/>
  <c r="DG26" s="1"/>
  <c r="DH26" s="1"/>
  <c r="DF13"/>
  <c r="DG13" s="1"/>
  <c r="DH13" s="1"/>
  <c r="DF14"/>
  <c r="DG14" s="1"/>
  <c r="DH14" s="1"/>
  <c r="DF15"/>
  <c r="DG15" s="1"/>
  <c r="DH15" s="1"/>
  <c r="DF16"/>
  <c r="DG16" s="1"/>
  <c r="DH16" s="1"/>
  <c r="DF17"/>
  <c r="DG17" s="1"/>
  <c r="DH17" s="1"/>
  <c r="DF18"/>
  <c r="DG18" s="1"/>
  <c r="DH18" s="1"/>
  <c r="DF19"/>
  <c r="DG19" s="1"/>
  <c r="DH19" s="1"/>
  <c r="DF27"/>
  <c r="DG27" s="1"/>
  <c r="DH27" s="1"/>
  <c r="DF20"/>
  <c r="DG20" s="1"/>
  <c r="DH20" s="1"/>
  <c r="DF25"/>
  <c r="DG25" s="1"/>
  <c r="DH25" s="1"/>
  <c r="DI25" s="1"/>
  <c r="DE2"/>
  <c r="DE3"/>
  <c r="DE4"/>
  <c r="DE5"/>
  <c r="DE6"/>
  <c r="DE7"/>
  <c r="DE8"/>
  <c r="DE9"/>
  <c r="DE10"/>
  <c r="DE23"/>
  <c r="DE11"/>
  <c r="DE12"/>
  <c r="DE26"/>
  <c r="DE13"/>
  <c r="DE14"/>
  <c r="DE15"/>
  <c r="DE16"/>
  <c r="DE17"/>
  <c r="DE18"/>
  <c r="DE19"/>
  <c r="DE27"/>
  <c r="DE20"/>
  <c r="DE25"/>
  <c r="S35" i="10" l="1"/>
  <c r="S33"/>
  <c r="S31"/>
  <c r="S30"/>
  <c r="S28"/>
  <c r="S26"/>
  <c r="S24"/>
  <c r="S22"/>
  <c r="S20"/>
  <c r="S18"/>
  <c r="S16"/>
  <c r="S14"/>
  <c r="S12"/>
  <c r="S10"/>
  <c r="S8"/>
  <c r="S6"/>
  <c r="S34"/>
  <c r="S32"/>
  <c r="S29"/>
  <c r="S27"/>
  <c r="S25"/>
  <c r="S23"/>
  <c r="S21"/>
  <c r="S19"/>
  <c r="S17"/>
  <c r="S15"/>
  <c r="S13"/>
  <c r="S11"/>
  <c r="S9"/>
  <c r="S7"/>
  <c r="S5"/>
  <c r="S23" i="11"/>
  <c r="S22"/>
  <c r="S20"/>
  <c r="S18"/>
  <c r="S16"/>
  <c r="S15"/>
  <c r="S11"/>
  <c r="S9"/>
  <c r="S7"/>
  <c r="S5"/>
  <c r="S21"/>
  <c r="S19"/>
  <c r="S17"/>
  <c r="S14"/>
  <c r="S12"/>
  <c r="S10"/>
  <c r="S8"/>
  <c r="S6"/>
  <c r="S22" i="12"/>
  <c r="S23"/>
  <c r="S21"/>
  <c r="S19"/>
  <c r="S18"/>
  <c r="S16"/>
  <c r="S14"/>
  <c r="S12"/>
  <c r="S10"/>
  <c r="S8"/>
  <c r="S6"/>
  <c r="S24"/>
  <c r="S20"/>
  <c r="S17"/>
  <c r="S15"/>
  <c r="S13"/>
  <c r="S11"/>
  <c r="S9"/>
  <c r="S7"/>
  <c r="S5"/>
  <c r="S4" i="10"/>
  <c r="DI27" i="6"/>
  <c r="DI18"/>
  <c r="DI16"/>
  <c r="DI14"/>
  <c r="DI26"/>
  <c r="DI11"/>
  <c r="DI10"/>
  <c r="DI8"/>
  <c r="DI6"/>
  <c r="DI4"/>
  <c r="DI2"/>
  <c r="DI20"/>
  <c r="DI19"/>
  <c r="DI17"/>
  <c r="DI15"/>
  <c r="DI13"/>
  <c r="DI12"/>
  <c r="DI23"/>
  <c r="DI9"/>
  <c r="DI7"/>
  <c r="DI5"/>
  <c r="DI3"/>
  <c r="DI22" i="5"/>
  <c r="DI18"/>
  <c r="DI15"/>
  <c r="DI11"/>
  <c r="DI7"/>
  <c r="DI3"/>
  <c r="DI20"/>
  <c r="DI30"/>
  <c r="DI13"/>
  <c r="DI9"/>
  <c r="DI5"/>
  <c r="DI19"/>
  <c r="DI14"/>
  <c r="DI21"/>
  <c r="DI17"/>
  <c r="DI16"/>
  <c r="DI12"/>
  <c r="DI10"/>
  <c r="DI8"/>
  <c r="DI6"/>
  <c r="DI4"/>
  <c r="DI29"/>
  <c r="DI31" i="4"/>
  <c r="DI37"/>
  <c r="DI24"/>
  <c r="DI20"/>
  <c r="DI16"/>
  <c r="DI12"/>
  <c r="DI8"/>
  <c r="DI6"/>
  <c r="DI4"/>
  <c r="DI3"/>
  <c r="DI29"/>
  <c r="DI26"/>
  <c r="DI22"/>
  <c r="DI18"/>
  <c r="DI14"/>
  <c r="DI10"/>
  <c r="DI32"/>
  <c r="DI30"/>
  <c r="DI27"/>
  <c r="DI25"/>
  <c r="DI23"/>
  <c r="DI21"/>
  <c r="DI19"/>
  <c r="DI17"/>
  <c r="DI15"/>
  <c r="DI13"/>
  <c r="DI11"/>
  <c r="DI9"/>
  <c r="DI7"/>
  <c r="DI5"/>
  <c r="DI38"/>
  <c r="DI28"/>
  <c r="CX2" i="7"/>
  <c r="DH2" i="5"/>
  <c r="CV25" i="6"/>
  <c r="CW25" s="1"/>
  <c r="CX25" s="1"/>
  <c r="CY25" s="1"/>
  <c r="CU25"/>
  <c r="DI2" i="4"/>
  <c r="CY2"/>
  <c r="DI2" i="2"/>
  <c r="DI2" i="5" l="1"/>
  <c r="S4" i="12"/>
  <c r="CY2" i="7"/>
  <c r="R4" i="13"/>
  <c r="S4"/>
  <c r="BH3" i="7"/>
  <c r="BI3" s="1"/>
  <c r="BJ3" s="1"/>
  <c r="N5" i="13" s="1"/>
  <c r="BH4" i="7"/>
  <c r="BI4" s="1"/>
  <c r="BJ4" s="1"/>
  <c r="N6" i="13" s="1"/>
  <c r="BH5" i="7"/>
  <c r="BI5" s="1"/>
  <c r="BJ5" s="1"/>
  <c r="N7" i="13" s="1"/>
  <c r="BH6" i="7"/>
  <c r="BI6" s="1"/>
  <c r="BJ6" s="1"/>
  <c r="N8" i="13" s="1"/>
  <c r="BH7" i="7"/>
  <c r="BI7" s="1"/>
  <c r="BJ7" s="1"/>
  <c r="N9" i="13" s="1"/>
  <c r="BH8" i="7"/>
  <c r="BI8" s="1"/>
  <c r="BJ8" s="1"/>
  <c r="N10" i="13" s="1"/>
  <c r="BH30" i="7"/>
  <c r="BI30" s="1"/>
  <c r="BJ30" s="1"/>
  <c r="BH9"/>
  <c r="BI9" s="1"/>
  <c r="BJ9" s="1"/>
  <c r="N11" i="13" s="1"/>
  <c r="BH10" i="7"/>
  <c r="BI10" s="1"/>
  <c r="BJ10" s="1"/>
  <c r="N12" i="13" s="1"/>
  <c r="BH11" i="7"/>
  <c r="BI11" s="1"/>
  <c r="BJ11" s="1"/>
  <c r="N13" i="13" s="1"/>
  <c r="BH12" i="7"/>
  <c r="BI12" s="1"/>
  <c r="BJ12" s="1"/>
  <c r="N14" i="13" s="1"/>
  <c r="BH32" i="7"/>
  <c r="BI32" s="1"/>
  <c r="BJ32" s="1"/>
  <c r="BH31"/>
  <c r="BI31" s="1"/>
  <c r="BJ31" s="1"/>
  <c r="BH13"/>
  <c r="BI13" s="1"/>
  <c r="BJ13" s="1"/>
  <c r="N15" i="13" s="1"/>
  <c r="BH14" i="7"/>
  <c r="BI14" s="1"/>
  <c r="BJ14" s="1"/>
  <c r="N16" i="13" s="1"/>
  <c r="BH15" i="7"/>
  <c r="BI15" s="1"/>
  <c r="BJ15" s="1"/>
  <c r="N17" i="13" s="1"/>
  <c r="BH16" i="7"/>
  <c r="BI16" s="1"/>
  <c r="BJ16" s="1"/>
  <c r="N18" i="13" s="1"/>
  <c r="BH17" i="7"/>
  <c r="BI17" s="1"/>
  <c r="BJ17" s="1"/>
  <c r="N19" i="13" s="1"/>
  <c r="BH34" i="7"/>
  <c r="BI34" s="1"/>
  <c r="BJ34" s="1"/>
  <c r="BH35"/>
  <c r="BI35" s="1"/>
  <c r="BJ35" s="1"/>
  <c r="BH18"/>
  <c r="BI18" s="1"/>
  <c r="BJ18" s="1"/>
  <c r="N20" i="13" s="1"/>
  <c r="BH33" i="7"/>
  <c r="BI33" s="1"/>
  <c r="BJ33" s="1"/>
  <c r="BH19"/>
  <c r="BI19" s="1"/>
  <c r="BJ19" s="1"/>
  <c r="N21" i="13" s="1"/>
  <c r="BH20" i="7"/>
  <c r="BI20" s="1"/>
  <c r="BJ20" s="1"/>
  <c r="N22" i="13" s="1"/>
  <c r="BH21" i="7"/>
  <c r="BI21" s="1"/>
  <c r="BJ21" s="1"/>
  <c r="N23" i="13" s="1"/>
  <c r="BH22" i="7"/>
  <c r="BI22" s="1"/>
  <c r="BJ22" s="1"/>
  <c r="N24" i="13" s="1"/>
  <c r="BH29" i="7"/>
  <c r="BI29" s="1"/>
  <c r="BJ29" s="1"/>
  <c r="N25" i="13" s="1"/>
  <c r="BH23" i="7"/>
  <c r="BI23" s="1"/>
  <c r="BJ23" s="1"/>
  <c r="N26" i="13" s="1"/>
  <c r="BH24" i="7"/>
  <c r="BI24" s="1"/>
  <c r="BJ24" s="1"/>
  <c r="N27" i="13" s="1"/>
  <c r="BH25" i="7"/>
  <c r="BI25" s="1"/>
  <c r="BJ25" s="1"/>
  <c r="N28" i="13" s="1"/>
  <c r="BH26" i="7"/>
  <c r="BI26" s="1"/>
  <c r="BJ26" s="1"/>
  <c r="N29" i="13" s="1"/>
  <c r="BH2" i="7"/>
  <c r="BI2" s="1"/>
  <c r="BJ2" s="1"/>
  <c r="BG3"/>
  <c r="BG4"/>
  <c r="BG5"/>
  <c r="BG6"/>
  <c r="BG7"/>
  <c r="BG8"/>
  <c r="BG30"/>
  <c r="BG9"/>
  <c r="BG10"/>
  <c r="BG11"/>
  <c r="BG12"/>
  <c r="BG32"/>
  <c r="BG31"/>
  <c r="BG13"/>
  <c r="BG14"/>
  <c r="BG15"/>
  <c r="BG16"/>
  <c r="BG17"/>
  <c r="BG34"/>
  <c r="BG35"/>
  <c r="BG18"/>
  <c r="BG33"/>
  <c r="BG19"/>
  <c r="BG20"/>
  <c r="BG21"/>
  <c r="BG22"/>
  <c r="BG29"/>
  <c r="BG23"/>
  <c r="BG24"/>
  <c r="BG25"/>
  <c r="BG26"/>
  <c r="BG2"/>
  <c r="BH2" i="6"/>
  <c r="BI2" s="1"/>
  <c r="BJ2" s="1"/>
  <c r="BH3"/>
  <c r="BI3" s="1"/>
  <c r="BJ3" s="1"/>
  <c r="N5" i="11" s="1"/>
  <c r="BH4" i="6"/>
  <c r="BI4" s="1"/>
  <c r="BJ4" s="1"/>
  <c r="N6" i="11" s="1"/>
  <c r="BH5" i="6"/>
  <c r="BI5" s="1"/>
  <c r="BJ5" s="1"/>
  <c r="N7" i="11" s="1"/>
  <c r="BH6" i="6"/>
  <c r="BI6" s="1"/>
  <c r="BJ6" s="1"/>
  <c r="N8" i="11" s="1"/>
  <c r="BH7" i="6"/>
  <c r="BI7" s="1"/>
  <c r="BJ7" s="1"/>
  <c r="N9" i="11" s="1"/>
  <c r="BH8" i="6"/>
  <c r="BI8" s="1"/>
  <c r="BJ8" s="1"/>
  <c r="N10" i="11" s="1"/>
  <c r="BH9" i="6"/>
  <c r="BI9" s="1"/>
  <c r="BJ9" s="1"/>
  <c r="N11" i="11" s="1"/>
  <c r="BH10" i="6"/>
  <c r="BI10" s="1"/>
  <c r="BJ10" s="1"/>
  <c r="N12" i="11" s="1"/>
  <c r="BH23" i="6"/>
  <c r="BI23" s="1"/>
  <c r="BJ23" s="1"/>
  <c r="N13" i="11" s="1"/>
  <c r="BH11" i="6"/>
  <c r="BI11" s="1"/>
  <c r="BJ11" s="1"/>
  <c r="N14" i="11" s="1"/>
  <c r="BH12" i="6"/>
  <c r="BI12" s="1"/>
  <c r="BJ12" s="1"/>
  <c r="N15" i="11" s="1"/>
  <c r="BH26" i="6"/>
  <c r="BI26" s="1"/>
  <c r="BJ26" s="1"/>
  <c r="BH13"/>
  <c r="BI13" s="1"/>
  <c r="BJ13" s="1"/>
  <c r="N16" i="11" s="1"/>
  <c r="BH14" i="6"/>
  <c r="BI14" s="1"/>
  <c r="BJ14" s="1"/>
  <c r="N17" i="11" s="1"/>
  <c r="BH15" i="6"/>
  <c r="BI15" s="1"/>
  <c r="BJ15" s="1"/>
  <c r="N18" i="11" s="1"/>
  <c r="BH16" i="6"/>
  <c r="BI16" s="1"/>
  <c r="BJ16" s="1"/>
  <c r="N19" i="11" s="1"/>
  <c r="BH17" i="6"/>
  <c r="BI17" s="1"/>
  <c r="BJ17" s="1"/>
  <c r="N20" i="11" s="1"/>
  <c r="BH18" i="6"/>
  <c r="BI18" s="1"/>
  <c r="BJ18" s="1"/>
  <c r="N21" i="11" s="1"/>
  <c r="BH19" i="6"/>
  <c r="BI19" s="1"/>
  <c r="BJ19" s="1"/>
  <c r="N22" i="11" s="1"/>
  <c r="BH27" i="6"/>
  <c r="BI27" s="1"/>
  <c r="BJ27" s="1"/>
  <c r="BH20"/>
  <c r="BI20" s="1"/>
  <c r="BJ20" s="1"/>
  <c r="N23" i="11" s="1"/>
  <c r="BH25" i="6"/>
  <c r="BI25" s="1"/>
  <c r="BJ25" s="1"/>
  <c r="BG2"/>
  <c r="BG3"/>
  <c r="BG4"/>
  <c r="BG5"/>
  <c r="BG6"/>
  <c r="BG7"/>
  <c r="BG8"/>
  <c r="BG9"/>
  <c r="BG10"/>
  <c r="BG23"/>
  <c r="BG11"/>
  <c r="BG12"/>
  <c r="BG26"/>
  <c r="BG13"/>
  <c r="BG14"/>
  <c r="BG15"/>
  <c r="BG16"/>
  <c r="BG17"/>
  <c r="BG18"/>
  <c r="BG19"/>
  <c r="BG27"/>
  <c r="BG20"/>
  <c r="BG25"/>
  <c r="BR33" i="3"/>
  <c r="BS33" s="1"/>
  <c r="BT33" s="1"/>
  <c r="BR3"/>
  <c r="BS3" s="1"/>
  <c r="BT3" s="1"/>
  <c r="O5" i="9" s="1"/>
  <c r="BR4" i="3"/>
  <c r="BS4" s="1"/>
  <c r="BT4" s="1"/>
  <c r="O6" i="9" s="1"/>
  <c r="BR5" i="3"/>
  <c r="BS5" s="1"/>
  <c r="BT5" s="1"/>
  <c r="O7" i="9" s="1"/>
  <c r="BR30" i="3"/>
  <c r="BS30" s="1"/>
  <c r="BT30" s="1"/>
  <c r="O8" i="9" s="1"/>
  <c r="BR6" i="3"/>
  <c r="BS6" s="1"/>
  <c r="BT6" s="1"/>
  <c r="O9" i="9" s="1"/>
  <c r="BR7" i="3"/>
  <c r="BS7" s="1"/>
  <c r="BT7" s="1"/>
  <c r="O10" i="9" s="1"/>
  <c r="BR8" i="3"/>
  <c r="BS8" s="1"/>
  <c r="BT8" s="1"/>
  <c r="O11" i="9" s="1"/>
  <c r="BR9" i="3"/>
  <c r="BS9" s="1"/>
  <c r="BT9" s="1"/>
  <c r="O12" i="9" s="1"/>
  <c r="BR10" i="3"/>
  <c r="BS10" s="1"/>
  <c r="BT10" s="1"/>
  <c r="O13" i="9" s="1"/>
  <c r="BR11" i="3"/>
  <c r="BS11" s="1"/>
  <c r="BT11" s="1"/>
  <c r="O14" i="9" s="1"/>
  <c r="BR12" i="3"/>
  <c r="BS12" s="1"/>
  <c r="BT12" s="1"/>
  <c r="O15" i="9" s="1"/>
  <c r="BR13" i="3"/>
  <c r="BS13" s="1"/>
  <c r="BT13" s="1"/>
  <c r="O16" i="9" s="1"/>
  <c r="BR14" i="3"/>
  <c r="BS14" s="1"/>
  <c r="BT14" s="1"/>
  <c r="O17" i="9" s="1"/>
  <c r="BR15" i="3"/>
  <c r="BS15" s="1"/>
  <c r="BT15" s="1"/>
  <c r="O18" i="9" s="1"/>
  <c r="BR16" i="3"/>
  <c r="BS16" s="1"/>
  <c r="BT16" s="1"/>
  <c r="O19" i="9" s="1"/>
  <c r="BR17" i="3"/>
  <c r="BS17" s="1"/>
  <c r="BT17" s="1"/>
  <c r="O20" i="9" s="1"/>
  <c r="BR18" i="3"/>
  <c r="BS18" s="1"/>
  <c r="BT18" s="1"/>
  <c r="O21" i="9" s="1"/>
  <c r="BR31" i="3"/>
  <c r="BS31" s="1"/>
  <c r="BT31" s="1"/>
  <c r="O22" i="9" s="1"/>
  <c r="BR19" i="3"/>
  <c r="BS19" s="1"/>
  <c r="BT19" s="1"/>
  <c r="O23" i="9" s="1"/>
  <c r="BR35" i="3"/>
  <c r="BS35" s="1"/>
  <c r="BT35" s="1"/>
  <c r="BR36"/>
  <c r="BS36" s="1"/>
  <c r="BT36" s="1"/>
  <c r="BR20"/>
  <c r="BS20" s="1"/>
  <c r="BT20" s="1"/>
  <c r="O24" i="9" s="1"/>
  <c r="BR21" i="3"/>
  <c r="BS21" s="1"/>
  <c r="BT21" s="1"/>
  <c r="O25" i="9" s="1"/>
  <c r="BR22" i="3"/>
  <c r="BS22" s="1"/>
  <c r="BT22" s="1"/>
  <c r="O26" i="9" s="1"/>
  <c r="BR23" i="3"/>
  <c r="BS23" s="1"/>
  <c r="BT23" s="1"/>
  <c r="O27" i="9" s="1"/>
  <c r="BR24" i="3"/>
  <c r="BS24" s="1"/>
  <c r="BT24" s="1"/>
  <c r="O28" i="9" s="1"/>
  <c r="BR34" i="3"/>
  <c r="BS34" s="1"/>
  <c r="BT34" s="1"/>
  <c r="BR25"/>
  <c r="BS25" s="1"/>
  <c r="BT25" s="1"/>
  <c r="O29" i="9" s="1"/>
  <c r="BR2" i="3"/>
  <c r="BS2" s="1"/>
  <c r="BT2" s="1"/>
  <c r="BQ33"/>
  <c r="BQ3"/>
  <c r="BQ4"/>
  <c r="BQ5"/>
  <c r="BQ30"/>
  <c r="BQ6"/>
  <c r="BQ7"/>
  <c r="BQ8"/>
  <c r="BQ9"/>
  <c r="BQ10"/>
  <c r="BQ11"/>
  <c r="BQ12"/>
  <c r="BQ13"/>
  <c r="BQ14"/>
  <c r="BQ15"/>
  <c r="BQ16"/>
  <c r="BQ17"/>
  <c r="BQ18"/>
  <c r="BQ31"/>
  <c r="BQ19"/>
  <c r="BQ35"/>
  <c r="BQ36"/>
  <c r="BQ20"/>
  <c r="BQ21"/>
  <c r="BQ22"/>
  <c r="BQ23"/>
  <c r="BQ24"/>
  <c r="BQ34"/>
  <c r="BQ25"/>
  <c r="BQ2"/>
  <c r="BH34" i="2"/>
  <c r="BI34" s="1"/>
  <c r="BJ34" s="1"/>
  <c r="N5" i="8" s="1"/>
  <c r="BH3" i="2"/>
  <c r="BI3" s="1"/>
  <c r="BJ3" s="1"/>
  <c r="N6" i="8" s="1"/>
  <c r="BH4" i="2"/>
  <c r="BI4" s="1"/>
  <c r="BJ4" s="1"/>
  <c r="N7" i="8" s="1"/>
  <c r="BH5" i="2"/>
  <c r="BI5" s="1"/>
  <c r="BJ5" s="1"/>
  <c r="N8" i="8" s="1"/>
  <c r="BH6" i="2"/>
  <c r="BI6" s="1"/>
  <c r="BJ6" s="1"/>
  <c r="N9" i="8" s="1"/>
  <c r="BH7" i="2"/>
  <c r="BI7" s="1"/>
  <c r="BJ7" s="1"/>
  <c r="N10" i="8" s="1"/>
  <c r="BH8" i="2"/>
  <c r="BI8" s="1"/>
  <c r="BJ8" s="1"/>
  <c r="N11" i="8" s="1"/>
  <c r="BH9" i="2"/>
  <c r="BI9" s="1"/>
  <c r="BJ9" s="1"/>
  <c r="N12" i="8" s="1"/>
  <c r="BH10" i="2"/>
  <c r="BI10" s="1"/>
  <c r="BJ10" s="1"/>
  <c r="N13" i="8" s="1"/>
  <c r="BH11" i="2"/>
  <c r="BI11" s="1"/>
  <c r="BJ11" s="1"/>
  <c r="N14" i="8" s="1"/>
  <c r="BH12" i="2"/>
  <c r="BI12" s="1"/>
  <c r="BJ12" s="1"/>
  <c r="N15" i="8" s="1"/>
  <c r="BH13" i="2"/>
  <c r="BI13" s="1"/>
  <c r="BJ13" s="1"/>
  <c r="N16" i="8" s="1"/>
  <c r="BH14" i="2"/>
  <c r="BI14" s="1"/>
  <c r="BJ14" s="1"/>
  <c r="N17" i="8" s="1"/>
  <c r="BH15" i="2"/>
  <c r="BI15" s="1"/>
  <c r="BJ15" s="1"/>
  <c r="N18" i="8" s="1"/>
  <c r="BH37" i="2"/>
  <c r="BI37" s="1"/>
  <c r="BJ37" s="1"/>
  <c r="N19" i="8" s="1"/>
  <c r="BH38" i="2"/>
  <c r="BI38" s="1"/>
  <c r="BJ38" s="1"/>
  <c r="N20" i="8" s="1"/>
  <c r="BH16" i="2"/>
  <c r="BI16" s="1"/>
  <c r="BJ16" s="1"/>
  <c r="N21" i="8" s="1"/>
  <c r="BH33" i="2"/>
  <c r="BI33" s="1"/>
  <c r="BJ33" s="1"/>
  <c r="N22" i="8" s="1"/>
  <c r="BH17" i="2"/>
  <c r="BI17" s="1"/>
  <c r="BJ17" s="1"/>
  <c r="N23" i="8" s="1"/>
  <c r="BH18" i="2"/>
  <c r="BI18" s="1"/>
  <c r="BJ18" s="1"/>
  <c r="N24" i="8" s="1"/>
  <c r="BH19" i="2"/>
  <c r="BI19" s="1"/>
  <c r="BJ19" s="1"/>
  <c r="N25" i="8" s="1"/>
  <c r="BH20" i="2"/>
  <c r="BI20" s="1"/>
  <c r="BJ20" s="1"/>
  <c r="N26" i="8" s="1"/>
  <c r="BH21" i="2"/>
  <c r="BI21" s="1"/>
  <c r="BJ21" s="1"/>
  <c r="N27" i="8" s="1"/>
  <c r="BH22" i="2"/>
  <c r="BI22" s="1"/>
  <c r="BJ22" s="1"/>
  <c r="N28" i="8" s="1"/>
  <c r="BH23" i="2"/>
  <c r="BI23" s="1"/>
  <c r="BJ23" s="1"/>
  <c r="N29" i="8" s="1"/>
  <c r="BH24" i="2"/>
  <c r="BI24" s="1"/>
  <c r="BJ24" s="1"/>
  <c r="N30" i="8" s="1"/>
  <c r="BH25" i="2"/>
  <c r="BI25" s="1"/>
  <c r="BJ25" s="1"/>
  <c r="N31" i="8" s="1"/>
  <c r="BH26" i="2"/>
  <c r="BI26" s="1"/>
  <c r="BJ26" s="1"/>
  <c r="N32" i="8" s="1"/>
  <c r="BH27" i="2"/>
  <c r="BI27" s="1"/>
  <c r="BJ27" s="1"/>
  <c r="N33" i="8" s="1"/>
  <c r="BH32" i="2"/>
  <c r="BI32" s="1"/>
  <c r="BJ32" s="1"/>
  <c r="N34" i="8" s="1"/>
  <c r="BH35" i="2"/>
  <c r="BI35" s="1"/>
  <c r="BJ35" s="1"/>
  <c r="BH36"/>
  <c r="BI36" s="1"/>
  <c r="BJ36" s="1"/>
  <c r="BH2"/>
  <c r="BI2" s="1"/>
  <c r="BJ2" s="1"/>
  <c r="N4" i="8" s="1"/>
  <c r="BG34" i="2"/>
  <c r="BG3"/>
  <c r="BG4"/>
  <c r="BG5"/>
  <c r="BG6"/>
  <c r="BG7"/>
  <c r="BG8"/>
  <c r="BG9"/>
  <c r="BG10"/>
  <c r="BG11"/>
  <c r="BG12"/>
  <c r="BG13"/>
  <c r="BG14"/>
  <c r="BG15"/>
  <c r="BG37"/>
  <c r="BG38"/>
  <c r="BG16"/>
  <c r="BG33"/>
  <c r="BG17"/>
  <c r="BG18"/>
  <c r="BG19"/>
  <c r="BG20"/>
  <c r="BG21"/>
  <c r="BG22"/>
  <c r="BG23"/>
  <c r="BG24"/>
  <c r="BG25"/>
  <c r="BG26"/>
  <c r="BG27"/>
  <c r="BG32"/>
  <c r="BG35"/>
  <c r="BG36"/>
  <c r="BG2"/>
  <c r="BH3" i="4"/>
  <c r="BI3" s="1"/>
  <c r="BJ3" s="1"/>
  <c r="N5" i="10" s="1"/>
  <c r="BH38" i="4"/>
  <c r="BI38" s="1"/>
  <c r="BJ38" s="1"/>
  <c r="N6" i="10" s="1"/>
  <c r="BH4" i="4"/>
  <c r="BI4" s="1"/>
  <c r="BJ4" s="1"/>
  <c r="N7" i="10" s="1"/>
  <c r="BH5" i="4"/>
  <c r="BI5" s="1"/>
  <c r="BJ5" s="1"/>
  <c r="N8" i="10" s="1"/>
  <c r="BH6" i="4"/>
  <c r="BI6" s="1"/>
  <c r="BJ6" s="1"/>
  <c r="N9" i="10" s="1"/>
  <c r="BH7" i="4"/>
  <c r="BI7" s="1"/>
  <c r="BJ7" s="1"/>
  <c r="N10" i="10" s="1"/>
  <c r="BH8" i="4"/>
  <c r="BI8" s="1"/>
  <c r="BJ8" s="1"/>
  <c r="N11" i="10" s="1"/>
  <c r="BH9" i="4"/>
  <c r="BI9" s="1"/>
  <c r="BJ9" s="1"/>
  <c r="N12" i="10" s="1"/>
  <c r="BH10" i="4"/>
  <c r="BI10" s="1"/>
  <c r="BJ10" s="1"/>
  <c r="N13" i="10" s="1"/>
  <c r="BH11" i="4"/>
  <c r="BI11" s="1"/>
  <c r="BJ11" s="1"/>
  <c r="N14" i="10" s="1"/>
  <c r="BH12" i="4"/>
  <c r="BI12" s="1"/>
  <c r="BJ12" s="1"/>
  <c r="N15" i="10" s="1"/>
  <c r="BH13" i="4"/>
  <c r="BI13" s="1"/>
  <c r="BJ13" s="1"/>
  <c r="N16" i="10" s="1"/>
  <c r="BH14" i="4"/>
  <c r="BI14" s="1"/>
  <c r="BJ14" s="1"/>
  <c r="N17" i="10" s="1"/>
  <c r="BH15" i="4"/>
  <c r="BI15" s="1"/>
  <c r="BJ15" s="1"/>
  <c r="N18" i="10" s="1"/>
  <c r="BH16" i="4"/>
  <c r="BI16" s="1"/>
  <c r="BJ16" s="1"/>
  <c r="N19" i="10" s="1"/>
  <c r="BH17" i="4"/>
  <c r="BI17" s="1"/>
  <c r="BJ17" s="1"/>
  <c r="N20" i="10" s="1"/>
  <c r="BH18" i="4"/>
  <c r="BI18" s="1"/>
  <c r="BJ18" s="1"/>
  <c r="N21" i="10" s="1"/>
  <c r="BH19" i="4"/>
  <c r="BI19" s="1"/>
  <c r="BJ19" s="1"/>
  <c r="N22" i="10" s="1"/>
  <c r="BH20" i="4"/>
  <c r="BI20" s="1"/>
  <c r="BJ20" s="1"/>
  <c r="N23" i="10" s="1"/>
  <c r="BH21" i="4"/>
  <c r="BI21" s="1"/>
  <c r="BJ21" s="1"/>
  <c r="N24" i="10" s="1"/>
  <c r="BH22" i="4"/>
  <c r="BI22" s="1"/>
  <c r="BJ22" s="1"/>
  <c r="N25" i="10" s="1"/>
  <c r="BH23" i="4"/>
  <c r="BI23" s="1"/>
  <c r="BJ23" s="1"/>
  <c r="N26" i="10" s="1"/>
  <c r="BH24" i="4"/>
  <c r="BI24" s="1"/>
  <c r="BJ24" s="1"/>
  <c r="N27" i="10" s="1"/>
  <c r="BH25" i="4"/>
  <c r="BI25" s="1"/>
  <c r="BJ25" s="1"/>
  <c r="N28" i="10" s="1"/>
  <c r="BH26" i="4"/>
  <c r="BI26" s="1"/>
  <c r="BJ26" s="1"/>
  <c r="N29" i="10" s="1"/>
  <c r="BH27" i="4"/>
  <c r="BI27" s="1"/>
  <c r="BJ27" s="1"/>
  <c r="N30" i="10" s="1"/>
  <c r="BH37" i="4"/>
  <c r="BI37" s="1"/>
  <c r="BJ37" s="1"/>
  <c r="BH28"/>
  <c r="BI28" s="1"/>
  <c r="BJ28" s="1"/>
  <c r="N31" i="10" s="1"/>
  <c r="BH29" i="4"/>
  <c r="BI29" s="1"/>
  <c r="BJ29" s="1"/>
  <c r="N32" i="10" s="1"/>
  <c r="BH30" i="4"/>
  <c r="BI30" s="1"/>
  <c r="BJ30" s="1"/>
  <c r="N33" i="10" s="1"/>
  <c r="BH31" i="4"/>
  <c r="BI31" s="1"/>
  <c r="BJ31" s="1"/>
  <c r="N34" i="10" s="1"/>
  <c r="BH32" i="4"/>
  <c r="BI32" s="1"/>
  <c r="BJ32" s="1"/>
  <c r="N35" i="10" s="1"/>
  <c r="BH2" i="4"/>
  <c r="BI2" s="1"/>
  <c r="BJ2" s="1"/>
  <c r="BG3"/>
  <c r="BG38"/>
  <c r="BG4"/>
  <c r="BG5"/>
  <c r="BG6"/>
  <c r="BG7"/>
  <c r="BG8"/>
  <c r="BG9"/>
  <c r="BG10"/>
  <c r="BG11"/>
  <c r="BG12"/>
  <c r="BG13"/>
  <c r="BG14"/>
  <c r="BG15"/>
  <c r="BG16"/>
  <c r="BG17"/>
  <c r="BG18"/>
  <c r="BG19"/>
  <c r="BG20"/>
  <c r="BG21"/>
  <c r="BG22"/>
  <c r="BG23"/>
  <c r="BG24"/>
  <c r="BG25"/>
  <c r="BG26"/>
  <c r="BG27"/>
  <c r="BG37"/>
  <c r="BG28"/>
  <c r="BG29"/>
  <c r="BG30"/>
  <c r="BG31"/>
  <c r="BG32"/>
  <c r="BG2"/>
  <c r="BH29" i="5"/>
  <c r="BI29" s="1"/>
  <c r="BJ29" s="1"/>
  <c r="BH3"/>
  <c r="BI3" s="1"/>
  <c r="BJ3" s="1"/>
  <c r="N5" i="12" s="1"/>
  <c r="BH4" i="5"/>
  <c r="BI4" s="1"/>
  <c r="BJ4" s="1"/>
  <c r="N6" i="12" s="1"/>
  <c r="BH5" i="5"/>
  <c r="BI5" s="1"/>
  <c r="BJ5" s="1"/>
  <c r="N7" i="12" s="1"/>
  <c r="BH6" i="5"/>
  <c r="BI6" s="1"/>
  <c r="BJ6" s="1"/>
  <c r="N8" i="12" s="1"/>
  <c r="BH7" i="5"/>
  <c r="BI7" s="1"/>
  <c r="BJ7" s="1"/>
  <c r="N9" i="12" s="1"/>
  <c r="BH8" i="5"/>
  <c r="BI8" s="1"/>
  <c r="BJ8" s="1"/>
  <c r="N10" i="12" s="1"/>
  <c r="BH9" i="5"/>
  <c r="BI9" s="1"/>
  <c r="BJ9" s="1"/>
  <c r="N11" i="12" s="1"/>
  <c r="BH10" i="5"/>
  <c r="BI10" s="1"/>
  <c r="BJ10" s="1"/>
  <c r="N12" i="12" s="1"/>
  <c r="BH11" i="5"/>
  <c r="BI11" s="1"/>
  <c r="BJ11" s="1"/>
  <c r="N13" i="12" s="1"/>
  <c r="BH12" i="5"/>
  <c r="BI12" s="1"/>
  <c r="BJ12" s="1"/>
  <c r="N14" i="12" s="1"/>
  <c r="BH13" i="5"/>
  <c r="BI13" s="1"/>
  <c r="BJ13" s="1"/>
  <c r="N15" i="12" s="1"/>
  <c r="BH14" i="5"/>
  <c r="BI14" s="1"/>
  <c r="BJ14" s="1"/>
  <c r="N16" i="12" s="1"/>
  <c r="BH15" i="5"/>
  <c r="BI15" s="1"/>
  <c r="BJ15" s="1"/>
  <c r="N17" i="12" s="1"/>
  <c r="BH16" i="5"/>
  <c r="BI16" s="1"/>
  <c r="BJ16" s="1"/>
  <c r="N18" i="12" s="1"/>
  <c r="BH30" i="5"/>
  <c r="BI30" s="1"/>
  <c r="BJ30" s="1"/>
  <c r="BH17"/>
  <c r="BI17" s="1"/>
  <c r="BJ17" s="1"/>
  <c r="N19" i="12" s="1"/>
  <c r="BH18" i="5"/>
  <c r="BI18" s="1"/>
  <c r="BJ18" s="1"/>
  <c r="N20" i="12" s="1"/>
  <c r="BH19" i="5"/>
  <c r="BI19" s="1"/>
  <c r="BJ19" s="1"/>
  <c r="N21" i="12" s="1"/>
  <c r="BH20" i="5"/>
  <c r="BI20" s="1"/>
  <c r="BJ20" s="1"/>
  <c r="N22" i="12" s="1"/>
  <c r="BH21" i="5"/>
  <c r="BI21" s="1"/>
  <c r="BJ21" s="1"/>
  <c r="N23" i="12" s="1"/>
  <c r="BH22" i="5"/>
  <c r="BI22" s="1"/>
  <c r="BJ22" s="1"/>
  <c r="N24" i="12" s="1"/>
  <c r="BH2" i="5"/>
  <c r="BI2" s="1"/>
  <c r="BJ2" s="1"/>
  <c r="BG29"/>
  <c r="BG3"/>
  <c r="BG4"/>
  <c r="BG5"/>
  <c r="BG6"/>
  <c r="BG7"/>
  <c r="BG8"/>
  <c r="BG9"/>
  <c r="BG10"/>
  <c r="BG11"/>
  <c r="BG12"/>
  <c r="BG13"/>
  <c r="BG14"/>
  <c r="BG15"/>
  <c r="BG16"/>
  <c r="BG30"/>
  <c r="BG17"/>
  <c r="BG18"/>
  <c r="BG19"/>
  <c r="BG20"/>
  <c r="BG21"/>
  <c r="BG22"/>
  <c r="BG2"/>
  <c r="CB3" i="7"/>
  <c r="CC3" s="1"/>
  <c r="CD3" s="1"/>
  <c r="P5" i="13" s="1"/>
  <c r="CB4" i="7"/>
  <c r="CC4" s="1"/>
  <c r="CD4" s="1"/>
  <c r="P6" i="13" s="1"/>
  <c r="CB5" i="7"/>
  <c r="CC5" s="1"/>
  <c r="CD5" s="1"/>
  <c r="P7" i="13" s="1"/>
  <c r="CB6" i="7"/>
  <c r="CC6" s="1"/>
  <c r="CD6" s="1"/>
  <c r="P8" i="13" s="1"/>
  <c r="CB7" i="7"/>
  <c r="CC7" s="1"/>
  <c r="CD7" s="1"/>
  <c r="P9" i="13" s="1"/>
  <c r="CB8" i="7"/>
  <c r="CC8" s="1"/>
  <c r="CD8" s="1"/>
  <c r="P10" i="13" s="1"/>
  <c r="CB30" i="7"/>
  <c r="CC30" s="1"/>
  <c r="CD30" s="1"/>
  <c r="CB9"/>
  <c r="CC9" s="1"/>
  <c r="CD9" s="1"/>
  <c r="P11" i="13" s="1"/>
  <c r="CB10" i="7"/>
  <c r="CC10" s="1"/>
  <c r="CD10" s="1"/>
  <c r="P12" i="13" s="1"/>
  <c r="CB11" i="7"/>
  <c r="CC11" s="1"/>
  <c r="CD11" s="1"/>
  <c r="P13" i="13" s="1"/>
  <c r="CB12" i="7"/>
  <c r="CC12" s="1"/>
  <c r="CD12" s="1"/>
  <c r="P14" i="13" s="1"/>
  <c r="CB32" i="7"/>
  <c r="CC32" s="1"/>
  <c r="CD32" s="1"/>
  <c r="CB31"/>
  <c r="CC31" s="1"/>
  <c r="CD31" s="1"/>
  <c r="CB13"/>
  <c r="CC13" s="1"/>
  <c r="CD13" s="1"/>
  <c r="P15" i="13" s="1"/>
  <c r="CB14" i="7"/>
  <c r="CC14" s="1"/>
  <c r="CD14" s="1"/>
  <c r="P16" i="13" s="1"/>
  <c r="CB15" i="7"/>
  <c r="CC15" s="1"/>
  <c r="CD15" s="1"/>
  <c r="P17" i="13" s="1"/>
  <c r="CB16" i="7"/>
  <c r="CC16" s="1"/>
  <c r="CD16" s="1"/>
  <c r="P18" i="13" s="1"/>
  <c r="CB17" i="7"/>
  <c r="CC17" s="1"/>
  <c r="CD17" s="1"/>
  <c r="P19" i="13" s="1"/>
  <c r="CB34" i="7"/>
  <c r="CC34" s="1"/>
  <c r="CD34" s="1"/>
  <c r="CB35"/>
  <c r="CC35" s="1"/>
  <c r="CD35" s="1"/>
  <c r="CB18"/>
  <c r="CC18" s="1"/>
  <c r="CD18" s="1"/>
  <c r="P20" i="13" s="1"/>
  <c r="CB33" i="7"/>
  <c r="CC33" s="1"/>
  <c r="CD33" s="1"/>
  <c r="CB19"/>
  <c r="CC19" s="1"/>
  <c r="CD19" s="1"/>
  <c r="P21" i="13" s="1"/>
  <c r="CB20" i="7"/>
  <c r="CC20" s="1"/>
  <c r="CD20" s="1"/>
  <c r="P22" i="13" s="1"/>
  <c r="CB21" i="7"/>
  <c r="CC21" s="1"/>
  <c r="CD21" s="1"/>
  <c r="P23" i="13" s="1"/>
  <c r="CB22" i="7"/>
  <c r="CC22" s="1"/>
  <c r="CD22" s="1"/>
  <c r="P24" i="13" s="1"/>
  <c r="CB29" i="7"/>
  <c r="CC29" s="1"/>
  <c r="CD29" s="1"/>
  <c r="P25" i="13" s="1"/>
  <c r="CB23" i="7"/>
  <c r="CC23" s="1"/>
  <c r="CD23" s="1"/>
  <c r="P26" i="13" s="1"/>
  <c r="CB24" i="7"/>
  <c r="CC24" s="1"/>
  <c r="CD24" s="1"/>
  <c r="P27" i="13" s="1"/>
  <c r="CB25" i="7"/>
  <c r="CC25" s="1"/>
  <c r="CD25" s="1"/>
  <c r="P28" i="13" s="1"/>
  <c r="CB26" i="7"/>
  <c r="CC26" s="1"/>
  <c r="CD26" s="1"/>
  <c r="P29" i="13" s="1"/>
  <c r="CB2" i="7"/>
  <c r="CC2" s="1"/>
  <c r="CD2" s="1"/>
  <c r="CE2" s="1"/>
  <c r="CA3"/>
  <c r="CA4"/>
  <c r="CA5"/>
  <c r="CA6"/>
  <c r="CA7"/>
  <c r="CA8"/>
  <c r="CA30"/>
  <c r="CA9"/>
  <c r="CA10"/>
  <c r="CA11"/>
  <c r="CA12"/>
  <c r="CA32"/>
  <c r="CA31"/>
  <c r="CA13"/>
  <c r="CA14"/>
  <c r="CA15"/>
  <c r="CA16"/>
  <c r="CA17"/>
  <c r="CA34"/>
  <c r="CA35"/>
  <c r="CA18"/>
  <c r="CA33"/>
  <c r="CA19"/>
  <c r="CA20"/>
  <c r="CA21"/>
  <c r="CA22"/>
  <c r="CA29"/>
  <c r="CA23"/>
  <c r="CA24"/>
  <c r="CA25"/>
  <c r="CA26"/>
  <c r="CA2"/>
  <c r="CB29" i="5"/>
  <c r="CC29" s="1"/>
  <c r="CD29" s="1"/>
  <c r="CB3"/>
  <c r="CC3" s="1"/>
  <c r="CD3" s="1"/>
  <c r="P5" i="12" s="1"/>
  <c r="CB4" i="5"/>
  <c r="CC4" s="1"/>
  <c r="CD4" s="1"/>
  <c r="P6" i="12" s="1"/>
  <c r="CB5" i="5"/>
  <c r="CC5" s="1"/>
  <c r="CD5" s="1"/>
  <c r="P7" i="12" s="1"/>
  <c r="CB6" i="5"/>
  <c r="CC6" s="1"/>
  <c r="CD6" s="1"/>
  <c r="P8" i="12" s="1"/>
  <c r="CB7" i="5"/>
  <c r="CC7" s="1"/>
  <c r="CD7" s="1"/>
  <c r="P9" i="12" s="1"/>
  <c r="CB8" i="5"/>
  <c r="CC8" s="1"/>
  <c r="CD8" s="1"/>
  <c r="P10" i="12" s="1"/>
  <c r="CB9" i="5"/>
  <c r="CC9" s="1"/>
  <c r="CD9" s="1"/>
  <c r="P11" i="12" s="1"/>
  <c r="CB10" i="5"/>
  <c r="CC10" s="1"/>
  <c r="CD10" s="1"/>
  <c r="P12" i="12" s="1"/>
  <c r="CB11" i="5"/>
  <c r="CC11" s="1"/>
  <c r="CD11" s="1"/>
  <c r="P13" i="12" s="1"/>
  <c r="CB12" i="5"/>
  <c r="CC12" s="1"/>
  <c r="CD12" s="1"/>
  <c r="P14" i="12" s="1"/>
  <c r="CB13" i="5"/>
  <c r="CC13" s="1"/>
  <c r="CD13" s="1"/>
  <c r="P15" i="12" s="1"/>
  <c r="CB14" i="5"/>
  <c r="CC14" s="1"/>
  <c r="CD14" s="1"/>
  <c r="P16" i="12" s="1"/>
  <c r="CB15" i="5"/>
  <c r="CC15" s="1"/>
  <c r="CD15" s="1"/>
  <c r="P17" i="12" s="1"/>
  <c r="CB16" i="5"/>
  <c r="CC16" s="1"/>
  <c r="CD16" s="1"/>
  <c r="P18" i="12" s="1"/>
  <c r="CB30" i="5"/>
  <c r="CC30" s="1"/>
  <c r="CD30" s="1"/>
  <c r="CB17"/>
  <c r="CC17" s="1"/>
  <c r="CD17" s="1"/>
  <c r="P19" i="12" s="1"/>
  <c r="CB18" i="5"/>
  <c r="CC18" s="1"/>
  <c r="CD18" s="1"/>
  <c r="P20" i="12" s="1"/>
  <c r="CB19" i="5"/>
  <c r="CC19" s="1"/>
  <c r="CD19" s="1"/>
  <c r="P21" i="12" s="1"/>
  <c r="CB20" i="5"/>
  <c r="CC20" s="1"/>
  <c r="CD20" s="1"/>
  <c r="P22" i="12" s="1"/>
  <c r="CB21" i="5"/>
  <c r="CC21" s="1"/>
  <c r="CD21" s="1"/>
  <c r="P23" i="12" s="1"/>
  <c r="CB22" i="5"/>
  <c r="CC22" s="1"/>
  <c r="CD22" s="1"/>
  <c r="P24" i="12" s="1"/>
  <c r="CB2" i="5"/>
  <c r="CC2" s="1"/>
  <c r="CD2" s="1"/>
  <c r="CA29"/>
  <c r="CA3"/>
  <c r="CA4"/>
  <c r="CA5"/>
  <c r="CA6"/>
  <c r="CA7"/>
  <c r="CA8"/>
  <c r="CA9"/>
  <c r="CA10"/>
  <c r="CA11"/>
  <c r="CA12"/>
  <c r="CA13"/>
  <c r="CA14"/>
  <c r="CA15"/>
  <c r="CA16"/>
  <c r="CA30"/>
  <c r="CA17"/>
  <c r="CA18"/>
  <c r="CA19"/>
  <c r="CA20"/>
  <c r="CA21"/>
  <c r="CA22"/>
  <c r="CA2"/>
  <c r="CB3" i="4"/>
  <c r="CC3" s="1"/>
  <c r="CD3" s="1"/>
  <c r="P5" i="10" s="1"/>
  <c r="CB38" i="4"/>
  <c r="CC38" s="1"/>
  <c r="CD38" s="1"/>
  <c r="P6" i="10" s="1"/>
  <c r="CB4" i="4"/>
  <c r="CC4" s="1"/>
  <c r="CD4" s="1"/>
  <c r="P7" i="10" s="1"/>
  <c r="CB5" i="4"/>
  <c r="CC5" s="1"/>
  <c r="CD5" s="1"/>
  <c r="P8" i="10" s="1"/>
  <c r="CB6" i="4"/>
  <c r="CC6" s="1"/>
  <c r="CD6" s="1"/>
  <c r="P9" i="10" s="1"/>
  <c r="CB7" i="4"/>
  <c r="CC7" s="1"/>
  <c r="CD7" s="1"/>
  <c r="P10" i="10" s="1"/>
  <c r="CB8" i="4"/>
  <c r="CC8" s="1"/>
  <c r="CD8" s="1"/>
  <c r="P11" i="10" s="1"/>
  <c r="CB9" i="4"/>
  <c r="CC9" s="1"/>
  <c r="CD9" s="1"/>
  <c r="P12" i="10" s="1"/>
  <c r="CB10" i="4"/>
  <c r="CC10" s="1"/>
  <c r="CD10" s="1"/>
  <c r="P13" i="10" s="1"/>
  <c r="CB11" i="4"/>
  <c r="CC11" s="1"/>
  <c r="CD11" s="1"/>
  <c r="P14" i="10" s="1"/>
  <c r="CB12" i="4"/>
  <c r="CC12" s="1"/>
  <c r="CD12" s="1"/>
  <c r="P15" i="10" s="1"/>
  <c r="CB13" i="4"/>
  <c r="CC13" s="1"/>
  <c r="CD13" s="1"/>
  <c r="P16" i="10" s="1"/>
  <c r="CB14" i="4"/>
  <c r="CC14" s="1"/>
  <c r="CD14" s="1"/>
  <c r="P17" i="10" s="1"/>
  <c r="CB15" i="4"/>
  <c r="CC15" s="1"/>
  <c r="CD15" s="1"/>
  <c r="P18" i="10" s="1"/>
  <c r="CB16" i="4"/>
  <c r="CC16" s="1"/>
  <c r="CD16" s="1"/>
  <c r="P19" i="10" s="1"/>
  <c r="CB17" i="4"/>
  <c r="CC17" s="1"/>
  <c r="CD17" s="1"/>
  <c r="P20" i="10" s="1"/>
  <c r="CB18" i="4"/>
  <c r="CC18" s="1"/>
  <c r="CD18" s="1"/>
  <c r="P21" i="10" s="1"/>
  <c r="CB19" i="4"/>
  <c r="CC19" s="1"/>
  <c r="CD19" s="1"/>
  <c r="P22" i="10" s="1"/>
  <c r="CB20" i="4"/>
  <c r="CC20" s="1"/>
  <c r="CD20" s="1"/>
  <c r="P23" i="10" s="1"/>
  <c r="CB21" i="4"/>
  <c r="CC21" s="1"/>
  <c r="CD21" s="1"/>
  <c r="P24" i="10" s="1"/>
  <c r="CB22" i="4"/>
  <c r="CC22" s="1"/>
  <c r="CD22" s="1"/>
  <c r="P25" i="10" s="1"/>
  <c r="CB23" i="4"/>
  <c r="CC23" s="1"/>
  <c r="CD23" s="1"/>
  <c r="P26" i="10" s="1"/>
  <c r="CB24" i="4"/>
  <c r="CC24" s="1"/>
  <c r="CD24" s="1"/>
  <c r="P27" i="10" s="1"/>
  <c r="CB25" i="4"/>
  <c r="CC25" s="1"/>
  <c r="CD25" s="1"/>
  <c r="P28" i="10" s="1"/>
  <c r="CB26" i="4"/>
  <c r="CC26" s="1"/>
  <c r="CD26" s="1"/>
  <c r="P29" i="10" s="1"/>
  <c r="CB27" i="4"/>
  <c r="CC27" s="1"/>
  <c r="CD27" s="1"/>
  <c r="P30" i="10" s="1"/>
  <c r="CB37" i="4"/>
  <c r="CC37" s="1"/>
  <c r="CD37" s="1"/>
  <c r="CB28"/>
  <c r="CC28" s="1"/>
  <c r="CD28" s="1"/>
  <c r="P31" i="10" s="1"/>
  <c r="CB29" i="4"/>
  <c r="CC29" s="1"/>
  <c r="CD29" s="1"/>
  <c r="P32" i="10" s="1"/>
  <c r="CB30" i="4"/>
  <c r="CC30" s="1"/>
  <c r="CD30" s="1"/>
  <c r="P33" i="10" s="1"/>
  <c r="CB31" i="4"/>
  <c r="CC31" s="1"/>
  <c r="CD31" s="1"/>
  <c r="P34" i="10" s="1"/>
  <c r="CB32" i="4"/>
  <c r="CC32" s="1"/>
  <c r="CD32" s="1"/>
  <c r="P35" i="10" s="1"/>
  <c r="CB2" i="4"/>
  <c r="CC2" s="1"/>
  <c r="CD2" s="1"/>
  <c r="CA3"/>
  <c r="CA38"/>
  <c r="CA4"/>
  <c r="CA5"/>
  <c r="CA6"/>
  <c r="CA7"/>
  <c r="CA8"/>
  <c r="CA9"/>
  <c r="CA10"/>
  <c r="CA11"/>
  <c r="CA12"/>
  <c r="CA13"/>
  <c r="CA14"/>
  <c r="CA15"/>
  <c r="CA16"/>
  <c r="CA17"/>
  <c r="CA18"/>
  <c r="CA19"/>
  <c r="CA20"/>
  <c r="CA21"/>
  <c r="CA22"/>
  <c r="CA23"/>
  <c r="CA24"/>
  <c r="CA25"/>
  <c r="CA26"/>
  <c r="CA27"/>
  <c r="CA37"/>
  <c r="CA28"/>
  <c r="CA29"/>
  <c r="CA30"/>
  <c r="CA31"/>
  <c r="CA32"/>
  <c r="CA2"/>
  <c r="DF33" i="3"/>
  <c r="DG33" s="1"/>
  <c r="DH33" s="1"/>
  <c r="DF3"/>
  <c r="DG3" s="1"/>
  <c r="DH3" s="1"/>
  <c r="DF4"/>
  <c r="DG4" s="1"/>
  <c r="DH4" s="1"/>
  <c r="DF5"/>
  <c r="DG5" s="1"/>
  <c r="DH5" s="1"/>
  <c r="DF30"/>
  <c r="DG30" s="1"/>
  <c r="DH30" s="1"/>
  <c r="DF6"/>
  <c r="DG6" s="1"/>
  <c r="DH6" s="1"/>
  <c r="DF7"/>
  <c r="DG7" s="1"/>
  <c r="DH7" s="1"/>
  <c r="DF8"/>
  <c r="DG8" s="1"/>
  <c r="DH8" s="1"/>
  <c r="DF9"/>
  <c r="DG9" s="1"/>
  <c r="DH9" s="1"/>
  <c r="DF10"/>
  <c r="DG10" s="1"/>
  <c r="DH10" s="1"/>
  <c r="DF11"/>
  <c r="DG11" s="1"/>
  <c r="DH11" s="1"/>
  <c r="DF12"/>
  <c r="DG12" s="1"/>
  <c r="DH12" s="1"/>
  <c r="DF13"/>
  <c r="DG13" s="1"/>
  <c r="DH13" s="1"/>
  <c r="DF14"/>
  <c r="DG14" s="1"/>
  <c r="DH14" s="1"/>
  <c r="DF15"/>
  <c r="DG15" s="1"/>
  <c r="DH15" s="1"/>
  <c r="DF16"/>
  <c r="DG16" s="1"/>
  <c r="DH16" s="1"/>
  <c r="DF17"/>
  <c r="DG17" s="1"/>
  <c r="DH17" s="1"/>
  <c r="DF18"/>
  <c r="DG18" s="1"/>
  <c r="DH18" s="1"/>
  <c r="DF31"/>
  <c r="DG31" s="1"/>
  <c r="DH31" s="1"/>
  <c r="DF19"/>
  <c r="DG19" s="1"/>
  <c r="DH19" s="1"/>
  <c r="DF35"/>
  <c r="DG35" s="1"/>
  <c r="DH35" s="1"/>
  <c r="DF36"/>
  <c r="DG36" s="1"/>
  <c r="DH36" s="1"/>
  <c r="DF20"/>
  <c r="DG20" s="1"/>
  <c r="DH20" s="1"/>
  <c r="DF21"/>
  <c r="DG21" s="1"/>
  <c r="DH21" s="1"/>
  <c r="DF22"/>
  <c r="DG22" s="1"/>
  <c r="DH22" s="1"/>
  <c r="DF23"/>
  <c r="DG23" s="1"/>
  <c r="DH23" s="1"/>
  <c r="DF24"/>
  <c r="DG24" s="1"/>
  <c r="DH24" s="1"/>
  <c r="DF34"/>
  <c r="DG34" s="1"/>
  <c r="DH34" s="1"/>
  <c r="DI34" s="1"/>
  <c r="DF25"/>
  <c r="DG25" s="1"/>
  <c r="DH25" s="1"/>
  <c r="DF2"/>
  <c r="DG2" s="1"/>
  <c r="DH2" s="1"/>
  <c r="DE33"/>
  <c r="DE3"/>
  <c r="DE4"/>
  <c r="DE5"/>
  <c r="DE30"/>
  <c r="DE6"/>
  <c r="DE7"/>
  <c r="DE8"/>
  <c r="DE9"/>
  <c r="DE10"/>
  <c r="DE11"/>
  <c r="DE12"/>
  <c r="DE13"/>
  <c r="DE14"/>
  <c r="DE15"/>
  <c r="DE16"/>
  <c r="DE17"/>
  <c r="DE18"/>
  <c r="DE31"/>
  <c r="DE19"/>
  <c r="DE35"/>
  <c r="DE36"/>
  <c r="DE20"/>
  <c r="DE21"/>
  <c r="DE22"/>
  <c r="DE23"/>
  <c r="DE24"/>
  <c r="DE34"/>
  <c r="DE25"/>
  <c r="DE2"/>
  <c r="S27" i="9" l="1"/>
  <c r="S25"/>
  <c r="S23"/>
  <c r="S21"/>
  <c r="S19"/>
  <c r="S17"/>
  <c r="S15"/>
  <c r="S13"/>
  <c r="S11"/>
  <c r="S9"/>
  <c r="S7"/>
  <c r="S5"/>
  <c r="S29"/>
  <c r="S28"/>
  <c r="S26"/>
  <c r="S24"/>
  <c r="S22"/>
  <c r="S20"/>
  <c r="S18"/>
  <c r="S16"/>
  <c r="S14"/>
  <c r="S12"/>
  <c r="S10"/>
  <c r="S8"/>
  <c r="S6"/>
  <c r="N4" i="11"/>
  <c r="DI25" i="3"/>
  <c r="DI22"/>
  <c r="DI2"/>
  <c r="S4" i="9"/>
  <c r="DI23" i="3"/>
  <c r="DI21"/>
  <c r="DI36"/>
  <c r="DI19"/>
  <c r="DI18"/>
  <c r="DI16"/>
  <c r="DI14"/>
  <c r="DI12"/>
  <c r="DI10"/>
  <c r="DI8"/>
  <c r="DI6"/>
  <c r="DI5"/>
  <c r="DI3"/>
  <c r="BU2"/>
  <c r="O4" i="9"/>
  <c r="DI24" i="3"/>
  <c r="DI20"/>
  <c r="DI35"/>
  <c r="DI31"/>
  <c r="DI17"/>
  <c r="DI15"/>
  <c r="DI13"/>
  <c r="DI11"/>
  <c r="DI9"/>
  <c r="DI7"/>
  <c r="DI30"/>
  <c r="DI4"/>
  <c r="DI33"/>
  <c r="CE22" i="5"/>
  <c r="CE20"/>
  <c r="CE18"/>
  <c r="CE30"/>
  <c r="CE15"/>
  <c r="CE13"/>
  <c r="CE11"/>
  <c r="CE9"/>
  <c r="CE7"/>
  <c r="CE5"/>
  <c r="CE3"/>
  <c r="CE2"/>
  <c r="P4" i="12"/>
  <c r="CE21" i="5"/>
  <c r="CE19"/>
  <c r="CE17"/>
  <c r="CE16"/>
  <c r="CE14"/>
  <c r="CE12"/>
  <c r="CE10"/>
  <c r="CE8"/>
  <c r="CE6"/>
  <c r="CE4"/>
  <c r="CE29"/>
  <c r="N4" i="12"/>
  <c r="CE31" i="4"/>
  <c r="CE29"/>
  <c r="CE26"/>
  <c r="CE22"/>
  <c r="CE18"/>
  <c r="CE14"/>
  <c r="CE10"/>
  <c r="CE6"/>
  <c r="CE32"/>
  <c r="CE30"/>
  <c r="CE28"/>
  <c r="CE27"/>
  <c r="CE25"/>
  <c r="CE23"/>
  <c r="CE21"/>
  <c r="CE19"/>
  <c r="CE17"/>
  <c r="CE15"/>
  <c r="CE13"/>
  <c r="CE11"/>
  <c r="CE9"/>
  <c r="CE7"/>
  <c r="CE5"/>
  <c r="CE38"/>
  <c r="CE2"/>
  <c r="P4" i="10"/>
  <c r="CE37" i="4"/>
  <c r="CE24"/>
  <c r="CE20"/>
  <c r="CE16"/>
  <c r="CE12"/>
  <c r="CE8"/>
  <c r="CE4"/>
  <c r="CE3"/>
  <c r="N4" i="10"/>
  <c r="CE8" i="7"/>
  <c r="CE6"/>
  <c r="CE4"/>
  <c r="CE26"/>
  <c r="CE24"/>
  <c r="CE29"/>
  <c r="CE21"/>
  <c r="CE19"/>
  <c r="CE18"/>
  <c r="CE34"/>
  <c r="CE16"/>
  <c r="CE14"/>
  <c r="CE31"/>
  <c r="CE12"/>
  <c r="CE10"/>
  <c r="CE30"/>
  <c r="CE7"/>
  <c r="CE5"/>
  <c r="CE3"/>
  <c r="BK2"/>
  <c r="N4" i="13"/>
  <c r="BK25" i="7"/>
  <c r="BK23"/>
  <c r="BK22"/>
  <c r="BK20"/>
  <c r="BK33"/>
  <c r="BK35"/>
  <c r="BK17"/>
  <c r="BK15"/>
  <c r="BK13"/>
  <c r="BK32"/>
  <c r="BK11"/>
  <c r="BK9"/>
  <c r="BK8"/>
  <c r="BK6"/>
  <c r="BK4"/>
  <c r="CE25"/>
  <c r="CE23"/>
  <c r="CE22"/>
  <c r="CE20"/>
  <c r="CE33"/>
  <c r="CE35"/>
  <c r="CE17"/>
  <c r="CE15"/>
  <c r="CE13"/>
  <c r="CE32"/>
  <c r="CE11"/>
  <c r="CE9"/>
  <c r="BK26"/>
  <c r="BK24"/>
  <c r="BK29"/>
  <c r="BK21"/>
  <c r="BK19"/>
  <c r="BK18"/>
  <c r="BK34"/>
  <c r="BK16"/>
  <c r="BK14"/>
  <c r="BK31"/>
  <c r="BK12"/>
  <c r="BK10"/>
  <c r="BK30"/>
  <c r="BK7"/>
  <c r="BK5"/>
  <c r="BK3"/>
  <c r="BK35" i="2"/>
  <c r="BK25"/>
  <c r="BK23"/>
  <c r="BK21"/>
  <c r="BK19"/>
  <c r="BK17"/>
  <c r="BK16"/>
  <c r="BK14"/>
  <c r="BK10"/>
  <c r="BK8"/>
  <c r="BK4"/>
  <c r="BK34"/>
  <c r="BK27"/>
  <c r="BK36"/>
  <c r="BK32"/>
  <c r="BK26"/>
  <c r="BK24"/>
  <c r="BK22"/>
  <c r="BK20"/>
  <c r="BK18"/>
  <c r="BK33"/>
  <c r="BK38"/>
  <c r="BK15"/>
  <c r="BK13"/>
  <c r="BK11"/>
  <c r="BK9"/>
  <c r="BK7"/>
  <c r="BK5"/>
  <c r="BK3"/>
  <c r="BK2"/>
  <c r="BK37"/>
  <c r="BK12"/>
  <c r="BK6"/>
  <c r="BU25" i="3"/>
  <c r="BU24"/>
  <c r="BU22"/>
  <c r="BU20"/>
  <c r="BU35"/>
  <c r="BU31"/>
  <c r="BU17"/>
  <c r="BU15"/>
  <c r="BU13"/>
  <c r="BU11"/>
  <c r="BU9"/>
  <c r="BU7"/>
  <c r="BU30"/>
  <c r="BU4"/>
  <c r="BU33"/>
  <c r="BU34"/>
  <c r="BU23"/>
  <c r="BU21"/>
  <c r="BU36"/>
  <c r="BU19"/>
  <c r="BU18"/>
  <c r="BU16"/>
  <c r="BU14"/>
  <c r="BU12"/>
  <c r="BU10"/>
  <c r="BU8"/>
  <c r="BU6"/>
  <c r="BU5"/>
  <c r="BU3"/>
  <c r="BK32" i="4"/>
  <c r="BK28"/>
  <c r="BK25"/>
  <c r="BK21"/>
  <c r="BK17"/>
  <c r="BK13"/>
  <c r="BK9"/>
  <c r="BK5"/>
  <c r="BK2"/>
  <c r="BK31"/>
  <c r="BK29"/>
  <c r="BK37"/>
  <c r="BK26"/>
  <c r="BK24"/>
  <c r="BK22"/>
  <c r="BK20"/>
  <c r="BK18"/>
  <c r="BK16"/>
  <c r="BK14"/>
  <c r="BK12"/>
  <c r="BK10"/>
  <c r="BK8"/>
  <c r="BK6"/>
  <c r="BK4"/>
  <c r="BK3"/>
  <c r="BK30"/>
  <c r="BK27"/>
  <c r="BK23"/>
  <c r="BK19"/>
  <c r="BK15"/>
  <c r="BK11"/>
  <c r="BK7"/>
  <c r="BK38"/>
  <c r="BK2" i="5"/>
  <c r="BK21"/>
  <c r="BK19"/>
  <c r="BK17"/>
  <c r="BK16"/>
  <c r="BK14"/>
  <c r="BK6"/>
  <c r="BK12"/>
  <c r="BK8"/>
  <c r="BK4"/>
  <c r="BK22"/>
  <c r="BK20"/>
  <c r="BK18"/>
  <c r="BK30"/>
  <c r="BK15"/>
  <c r="BK13"/>
  <c r="BK11"/>
  <c r="BK9"/>
  <c r="BK7"/>
  <c r="BK5"/>
  <c r="BK3"/>
  <c r="BK10"/>
  <c r="BK29"/>
  <c r="BK17" i="6"/>
  <c r="BK9"/>
  <c r="BK20"/>
  <c r="BK19"/>
  <c r="BK15"/>
  <c r="BK13"/>
  <c r="BK12"/>
  <c r="BK7"/>
  <c r="BK5"/>
  <c r="BK3"/>
  <c r="BK25"/>
  <c r="BK27"/>
  <c r="BK18"/>
  <c r="BK16"/>
  <c r="BK14"/>
  <c r="BK26"/>
  <c r="BK11"/>
  <c r="BK10"/>
  <c r="BK8"/>
  <c r="BK6"/>
  <c r="BK4"/>
  <c r="BK2"/>
  <c r="BK23"/>
  <c r="CL2"/>
  <c r="CM2" s="1"/>
  <c r="CN2" s="1"/>
  <c r="CL3"/>
  <c r="CM3" s="1"/>
  <c r="CN3" s="1"/>
  <c r="CL4"/>
  <c r="CM4" s="1"/>
  <c r="CN4" s="1"/>
  <c r="CL5"/>
  <c r="CM5" s="1"/>
  <c r="CN5" s="1"/>
  <c r="CL6"/>
  <c r="CM6" s="1"/>
  <c r="CN6" s="1"/>
  <c r="CL7"/>
  <c r="CM7" s="1"/>
  <c r="CN7" s="1"/>
  <c r="CL8"/>
  <c r="CM8" s="1"/>
  <c r="CN8" s="1"/>
  <c r="CL9"/>
  <c r="CM9" s="1"/>
  <c r="CN9" s="1"/>
  <c r="CL10"/>
  <c r="CM10" s="1"/>
  <c r="CN10" s="1"/>
  <c r="CL23"/>
  <c r="CM23" s="1"/>
  <c r="CN23" s="1"/>
  <c r="Q13" i="11" s="1"/>
  <c r="CL11" i="6"/>
  <c r="CM11" s="1"/>
  <c r="CN11" s="1"/>
  <c r="CL12"/>
  <c r="CM12" s="1"/>
  <c r="CN12" s="1"/>
  <c r="CL26"/>
  <c r="CM26" s="1"/>
  <c r="CN26" s="1"/>
  <c r="CL13"/>
  <c r="CM13" s="1"/>
  <c r="CN13" s="1"/>
  <c r="CL14"/>
  <c r="CM14" s="1"/>
  <c r="CN14" s="1"/>
  <c r="CL15"/>
  <c r="CM15" s="1"/>
  <c r="CN15" s="1"/>
  <c r="CL16"/>
  <c r="CM16" s="1"/>
  <c r="CN16" s="1"/>
  <c r="CL17"/>
  <c r="CM17" s="1"/>
  <c r="CN17" s="1"/>
  <c r="CL18"/>
  <c r="CM18" s="1"/>
  <c r="CN18" s="1"/>
  <c r="CL19"/>
  <c r="CM19" s="1"/>
  <c r="CN19" s="1"/>
  <c r="CL27"/>
  <c r="CM27" s="1"/>
  <c r="CN27" s="1"/>
  <c r="CL20"/>
  <c r="CM20" s="1"/>
  <c r="CN20" s="1"/>
  <c r="CL25"/>
  <c r="CM25" s="1"/>
  <c r="CN25" s="1"/>
  <c r="CO25" s="1"/>
  <c r="CK2"/>
  <c r="CK3"/>
  <c r="CK4"/>
  <c r="CK5"/>
  <c r="CK6"/>
  <c r="CK7"/>
  <c r="CK8"/>
  <c r="CK9"/>
  <c r="CK10"/>
  <c r="CK23"/>
  <c r="CK11"/>
  <c r="CK12"/>
  <c r="CK26"/>
  <c r="CK13"/>
  <c r="CK14"/>
  <c r="CK15"/>
  <c r="CK16"/>
  <c r="CK17"/>
  <c r="CK18"/>
  <c r="CK19"/>
  <c r="CK27"/>
  <c r="CK20"/>
  <c r="CK25"/>
  <c r="CL34" i="2"/>
  <c r="CM34" s="1"/>
  <c r="CN34" s="1"/>
  <c r="Q5" i="8" s="1"/>
  <c r="CL3" i="2"/>
  <c r="CM3" s="1"/>
  <c r="CN3" s="1"/>
  <c r="Q6" i="8" s="1"/>
  <c r="CL4" i="2"/>
  <c r="CM4" s="1"/>
  <c r="CN4" s="1"/>
  <c r="Q7" i="8" s="1"/>
  <c r="CL5" i="2"/>
  <c r="CM5" s="1"/>
  <c r="CN5" s="1"/>
  <c r="Q8" i="8" s="1"/>
  <c r="CL6" i="2"/>
  <c r="CM6" s="1"/>
  <c r="CN6" s="1"/>
  <c r="Q9" i="8" s="1"/>
  <c r="CL7" i="2"/>
  <c r="CM7" s="1"/>
  <c r="CN7" s="1"/>
  <c r="Q10" i="8" s="1"/>
  <c r="CL8" i="2"/>
  <c r="CM8" s="1"/>
  <c r="CN8" s="1"/>
  <c r="Q11" i="8" s="1"/>
  <c r="CL9" i="2"/>
  <c r="CM9" s="1"/>
  <c r="CN9" s="1"/>
  <c r="Q12" i="8" s="1"/>
  <c r="CL10" i="2"/>
  <c r="CM10" s="1"/>
  <c r="CN10" s="1"/>
  <c r="Q13" i="8" s="1"/>
  <c r="CL11" i="2"/>
  <c r="CM11" s="1"/>
  <c r="CN11" s="1"/>
  <c r="Q14" i="8" s="1"/>
  <c r="CL12" i="2"/>
  <c r="CM12" s="1"/>
  <c r="CN12" s="1"/>
  <c r="Q15" i="8" s="1"/>
  <c r="CL13" i="2"/>
  <c r="CM13" s="1"/>
  <c r="CN13" s="1"/>
  <c r="Q16" i="8" s="1"/>
  <c r="CL14" i="2"/>
  <c r="CM14" s="1"/>
  <c r="CN14" s="1"/>
  <c r="Q17" i="8" s="1"/>
  <c r="CL15" i="2"/>
  <c r="CM15" s="1"/>
  <c r="CN15" s="1"/>
  <c r="Q18" i="8" s="1"/>
  <c r="CL37" i="2"/>
  <c r="CM37" s="1"/>
  <c r="CN37" s="1"/>
  <c r="Q19" i="8" s="1"/>
  <c r="CL38" i="2"/>
  <c r="CM38" s="1"/>
  <c r="CN38" s="1"/>
  <c r="Q20" i="8" s="1"/>
  <c r="CL16" i="2"/>
  <c r="CM16" s="1"/>
  <c r="CN16" s="1"/>
  <c r="Q21" i="8" s="1"/>
  <c r="CL33" i="2"/>
  <c r="CM33" s="1"/>
  <c r="CN33" s="1"/>
  <c r="Q22" i="8" s="1"/>
  <c r="CL17" i="2"/>
  <c r="CM17" s="1"/>
  <c r="CN17" s="1"/>
  <c r="Q23" i="8" s="1"/>
  <c r="CL18" i="2"/>
  <c r="CM18" s="1"/>
  <c r="CN18" s="1"/>
  <c r="Q24" i="8" s="1"/>
  <c r="CL19" i="2"/>
  <c r="CM19" s="1"/>
  <c r="CN19" s="1"/>
  <c r="Q25" i="8" s="1"/>
  <c r="CL20" i="2"/>
  <c r="CM20" s="1"/>
  <c r="CN20" s="1"/>
  <c r="Q26" i="8" s="1"/>
  <c r="CL21" i="2"/>
  <c r="CM21" s="1"/>
  <c r="CN21" s="1"/>
  <c r="Q27" i="8" s="1"/>
  <c r="CL22" i="2"/>
  <c r="CM22" s="1"/>
  <c r="CN22" s="1"/>
  <c r="Q28" i="8" s="1"/>
  <c r="CL23" i="2"/>
  <c r="CM23" s="1"/>
  <c r="CN23" s="1"/>
  <c r="Q29" i="8" s="1"/>
  <c r="CL24" i="2"/>
  <c r="CM24" s="1"/>
  <c r="CN24" s="1"/>
  <c r="Q30" i="8" s="1"/>
  <c r="CL25" i="2"/>
  <c r="CM25" s="1"/>
  <c r="CN25" s="1"/>
  <c r="Q31" i="8" s="1"/>
  <c r="CL26" i="2"/>
  <c r="CM26" s="1"/>
  <c r="CN26" s="1"/>
  <c r="Q32" i="8" s="1"/>
  <c r="CL27" i="2"/>
  <c r="CM27" s="1"/>
  <c r="CN27" s="1"/>
  <c r="Q33" i="8" s="1"/>
  <c r="CL32" i="2"/>
  <c r="CM32" s="1"/>
  <c r="CN32" s="1"/>
  <c r="Q34" i="8" s="1"/>
  <c r="CL35" i="2"/>
  <c r="CM35" s="1"/>
  <c r="CN35" s="1"/>
  <c r="CL36"/>
  <c r="CM36" s="1"/>
  <c r="CN36" s="1"/>
  <c r="CL2"/>
  <c r="CM2" s="1"/>
  <c r="CN2" s="1"/>
  <c r="CK34"/>
  <c r="CK3"/>
  <c r="CK4"/>
  <c r="CK5"/>
  <c r="CK6"/>
  <c r="CK7"/>
  <c r="CK8"/>
  <c r="CK9"/>
  <c r="CK10"/>
  <c r="CK11"/>
  <c r="CK12"/>
  <c r="CK13"/>
  <c r="CK14"/>
  <c r="CK15"/>
  <c r="CK37"/>
  <c r="CK38"/>
  <c r="CK16"/>
  <c r="CK33"/>
  <c r="CK17"/>
  <c r="CK18"/>
  <c r="CK19"/>
  <c r="CK20"/>
  <c r="CK21"/>
  <c r="CK22"/>
  <c r="CK23"/>
  <c r="CK24"/>
  <c r="CK25"/>
  <c r="CK26"/>
  <c r="CK27"/>
  <c r="CK32"/>
  <c r="CK35"/>
  <c r="CK36"/>
  <c r="CK2"/>
  <c r="AW36"/>
  <c r="AX36" s="1"/>
  <c r="CL3" i="7"/>
  <c r="CM3" s="1"/>
  <c r="CN3" s="1"/>
  <c r="CL4"/>
  <c r="CM4" s="1"/>
  <c r="CN4" s="1"/>
  <c r="CL5"/>
  <c r="CM5" s="1"/>
  <c r="CN5" s="1"/>
  <c r="CL6"/>
  <c r="CM6" s="1"/>
  <c r="CN6" s="1"/>
  <c r="CL7"/>
  <c r="CM7" s="1"/>
  <c r="CN7" s="1"/>
  <c r="CL8"/>
  <c r="CM8" s="1"/>
  <c r="CN8" s="1"/>
  <c r="CL30"/>
  <c r="CM30" s="1"/>
  <c r="CN30" s="1"/>
  <c r="CL9"/>
  <c r="CM9" s="1"/>
  <c r="CN9" s="1"/>
  <c r="CL10"/>
  <c r="CM10" s="1"/>
  <c r="CN10" s="1"/>
  <c r="CL11"/>
  <c r="CM11" s="1"/>
  <c r="CN11" s="1"/>
  <c r="CL12"/>
  <c r="CM12" s="1"/>
  <c r="CN12" s="1"/>
  <c r="CL32"/>
  <c r="CM32" s="1"/>
  <c r="CN32" s="1"/>
  <c r="CL31"/>
  <c r="CM31" s="1"/>
  <c r="CN31" s="1"/>
  <c r="CL13"/>
  <c r="CM13" s="1"/>
  <c r="CN13" s="1"/>
  <c r="CL14"/>
  <c r="CM14" s="1"/>
  <c r="CN14" s="1"/>
  <c r="CL15"/>
  <c r="CM15" s="1"/>
  <c r="CN15" s="1"/>
  <c r="CL16"/>
  <c r="CM16" s="1"/>
  <c r="CN16" s="1"/>
  <c r="CL17"/>
  <c r="CM17" s="1"/>
  <c r="CN17" s="1"/>
  <c r="CL34"/>
  <c r="CM34" s="1"/>
  <c r="CN34" s="1"/>
  <c r="CL35"/>
  <c r="CM35" s="1"/>
  <c r="CN35" s="1"/>
  <c r="CL18"/>
  <c r="CM18" s="1"/>
  <c r="CN18" s="1"/>
  <c r="CL33"/>
  <c r="CM33" s="1"/>
  <c r="CN33" s="1"/>
  <c r="CL19"/>
  <c r="CM19" s="1"/>
  <c r="CN19" s="1"/>
  <c r="CL20"/>
  <c r="CM20" s="1"/>
  <c r="CN20" s="1"/>
  <c r="CL21"/>
  <c r="CM21" s="1"/>
  <c r="CN21" s="1"/>
  <c r="CL22"/>
  <c r="CM22" s="1"/>
  <c r="CN22" s="1"/>
  <c r="CL29"/>
  <c r="CM29" s="1"/>
  <c r="CN29" s="1"/>
  <c r="CL23"/>
  <c r="CM23" s="1"/>
  <c r="CN23" s="1"/>
  <c r="CL24"/>
  <c r="CM24" s="1"/>
  <c r="CN24" s="1"/>
  <c r="CL25"/>
  <c r="CM25" s="1"/>
  <c r="CN25" s="1"/>
  <c r="CL26"/>
  <c r="CM26" s="1"/>
  <c r="CN26" s="1"/>
  <c r="CL2"/>
  <c r="CM2" s="1"/>
  <c r="CN2" s="1"/>
  <c r="CK3"/>
  <c r="CK4"/>
  <c r="CK5"/>
  <c r="CK6"/>
  <c r="CK7"/>
  <c r="CK8"/>
  <c r="CK30"/>
  <c r="CK9"/>
  <c r="CK10"/>
  <c r="CK11"/>
  <c r="CK12"/>
  <c r="CK32"/>
  <c r="CK31"/>
  <c r="CK13"/>
  <c r="CK14"/>
  <c r="CK15"/>
  <c r="CK16"/>
  <c r="CK17"/>
  <c r="CK34"/>
  <c r="CK35"/>
  <c r="CK18"/>
  <c r="CK33"/>
  <c r="CK19"/>
  <c r="CK20"/>
  <c r="CK21"/>
  <c r="CK22"/>
  <c r="CK29"/>
  <c r="CK23"/>
  <c r="CK24"/>
  <c r="CK25"/>
  <c r="CK26"/>
  <c r="CK2"/>
  <c r="CB2" i="6"/>
  <c r="CC2" s="1"/>
  <c r="CD2" s="1"/>
  <c r="CB3"/>
  <c r="CC3" s="1"/>
  <c r="CD3" s="1"/>
  <c r="P5" i="11" s="1"/>
  <c r="CB4" i="6"/>
  <c r="CC4" s="1"/>
  <c r="CD4" s="1"/>
  <c r="P6" i="11" s="1"/>
  <c r="CB5" i="6"/>
  <c r="CC5" s="1"/>
  <c r="CD5" s="1"/>
  <c r="P7" i="11" s="1"/>
  <c r="CB6" i="6"/>
  <c r="CC6" s="1"/>
  <c r="CD6" s="1"/>
  <c r="P8" i="11" s="1"/>
  <c r="CB7" i="6"/>
  <c r="CC7" s="1"/>
  <c r="CD7" s="1"/>
  <c r="P9" i="11" s="1"/>
  <c r="CB8" i="6"/>
  <c r="CC8" s="1"/>
  <c r="CD8" s="1"/>
  <c r="P10" i="11" s="1"/>
  <c r="CB9" i="6"/>
  <c r="CC9" s="1"/>
  <c r="CD9" s="1"/>
  <c r="P11" i="11" s="1"/>
  <c r="CB10" i="6"/>
  <c r="CC10" s="1"/>
  <c r="CD10" s="1"/>
  <c r="P12" i="11" s="1"/>
  <c r="CB23" i="6"/>
  <c r="CC23" s="1"/>
  <c r="CD23" s="1"/>
  <c r="P13" i="11" s="1"/>
  <c r="CB11" i="6"/>
  <c r="CC11" s="1"/>
  <c r="CD11" s="1"/>
  <c r="P14" i="11" s="1"/>
  <c r="CB12" i="6"/>
  <c r="CC12" s="1"/>
  <c r="CD12" s="1"/>
  <c r="P15" i="11" s="1"/>
  <c r="CB26" i="6"/>
  <c r="CC26" s="1"/>
  <c r="CD26" s="1"/>
  <c r="CB13"/>
  <c r="CC13" s="1"/>
  <c r="CD13" s="1"/>
  <c r="P16" i="11" s="1"/>
  <c r="CB14" i="6"/>
  <c r="CC14" s="1"/>
  <c r="CD14" s="1"/>
  <c r="P17" i="11" s="1"/>
  <c r="CB15" i="6"/>
  <c r="CC15" s="1"/>
  <c r="CD15" s="1"/>
  <c r="P18" i="11" s="1"/>
  <c r="CB16" i="6"/>
  <c r="CC16" s="1"/>
  <c r="CD16" s="1"/>
  <c r="P19" i="11" s="1"/>
  <c r="CB17" i="6"/>
  <c r="CC17" s="1"/>
  <c r="CD17" s="1"/>
  <c r="P20" i="11" s="1"/>
  <c r="CB18" i="6"/>
  <c r="CC18" s="1"/>
  <c r="CD18" s="1"/>
  <c r="P21" i="11" s="1"/>
  <c r="CB19" i="6"/>
  <c r="CC19" s="1"/>
  <c r="CD19" s="1"/>
  <c r="P22" i="11" s="1"/>
  <c r="CB27" i="6"/>
  <c r="CC27" s="1"/>
  <c r="CD27" s="1"/>
  <c r="CB20"/>
  <c r="CC20" s="1"/>
  <c r="CD20" s="1"/>
  <c r="P23" i="11" s="1"/>
  <c r="CB25" i="6"/>
  <c r="CC25" s="1"/>
  <c r="CD25" s="1"/>
  <c r="CE25" s="1"/>
  <c r="CA2"/>
  <c r="CA3"/>
  <c r="CA4"/>
  <c r="CA5"/>
  <c r="CA6"/>
  <c r="CA7"/>
  <c r="CA8"/>
  <c r="CA9"/>
  <c r="CA10"/>
  <c r="CA23"/>
  <c r="CA11"/>
  <c r="CA12"/>
  <c r="CA26"/>
  <c r="CA13"/>
  <c r="CA14"/>
  <c r="CA15"/>
  <c r="CA16"/>
  <c r="CA17"/>
  <c r="CA18"/>
  <c r="CA19"/>
  <c r="CA27"/>
  <c r="CA20"/>
  <c r="CA25"/>
  <c r="CL3" i="4"/>
  <c r="CM3" s="1"/>
  <c r="CN3" s="1"/>
  <c r="CL38"/>
  <c r="CM38" s="1"/>
  <c r="CN38" s="1"/>
  <c r="CL4"/>
  <c r="CM4" s="1"/>
  <c r="CN4" s="1"/>
  <c r="CL5"/>
  <c r="CM5" s="1"/>
  <c r="CN5" s="1"/>
  <c r="CL6"/>
  <c r="CM6" s="1"/>
  <c r="CN6" s="1"/>
  <c r="CL7"/>
  <c r="CM7" s="1"/>
  <c r="CN7" s="1"/>
  <c r="CL8"/>
  <c r="CM8" s="1"/>
  <c r="CN8" s="1"/>
  <c r="CL9"/>
  <c r="CM9" s="1"/>
  <c r="CN9" s="1"/>
  <c r="CL10"/>
  <c r="CM10" s="1"/>
  <c r="CN10" s="1"/>
  <c r="CL11"/>
  <c r="CM11" s="1"/>
  <c r="CN11" s="1"/>
  <c r="CL12"/>
  <c r="CM12" s="1"/>
  <c r="CN12" s="1"/>
  <c r="CL13"/>
  <c r="CM13" s="1"/>
  <c r="CN13" s="1"/>
  <c r="CL14"/>
  <c r="CM14" s="1"/>
  <c r="CN14" s="1"/>
  <c r="CL15"/>
  <c r="CM15" s="1"/>
  <c r="CN15" s="1"/>
  <c r="CL16"/>
  <c r="CM16" s="1"/>
  <c r="CN16" s="1"/>
  <c r="CL17"/>
  <c r="CM17" s="1"/>
  <c r="CN17" s="1"/>
  <c r="CL18"/>
  <c r="CM18" s="1"/>
  <c r="CN18" s="1"/>
  <c r="CL19"/>
  <c r="CM19" s="1"/>
  <c r="CN19" s="1"/>
  <c r="CL20"/>
  <c r="CM20" s="1"/>
  <c r="CN20" s="1"/>
  <c r="CL21"/>
  <c r="CM21" s="1"/>
  <c r="CN21" s="1"/>
  <c r="CL22"/>
  <c r="CM22" s="1"/>
  <c r="CN22" s="1"/>
  <c r="CL23"/>
  <c r="CM23" s="1"/>
  <c r="CN23" s="1"/>
  <c r="CL24"/>
  <c r="CM24" s="1"/>
  <c r="CN24" s="1"/>
  <c r="CL25"/>
  <c r="CM25" s="1"/>
  <c r="CN25" s="1"/>
  <c r="CL26"/>
  <c r="CM26" s="1"/>
  <c r="CN26" s="1"/>
  <c r="CL27"/>
  <c r="CM27" s="1"/>
  <c r="CN27" s="1"/>
  <c r="CL37"/>
  <c r="CM37" s="1"/>
  <c r="CN37" s="1"/>
  <c r="CL28"/>
  <c r="CM28" s="1"/>
  <c r="CN28" s="1"/>
  <c r="CL29"/>
  <c r="CM29" s="1"/>
  <c r="CN29" s="1"/>
  <c r="CL30"/>
  <c r="CM30" s="1"/>
  <c r="CN30" s="1"/>
  <c r="CL31"/>
  <c r="CM31" s="1"/>
  <c r="CN31" s="1"/>
  <c r="CL32"/>
  <c r="CM32" s="1"/>
  <c r="CN32" s="1"/>
  <c r="CL2"/>
  <c r="CM2" s="1"/>
  <c r="CN2" s="1"/>
  <c r="CK3"/>
  <c r="CK38"/>
  <c r="CK4"/>
  <c r="CK5"/>
  <c r="CK6"/>
  <c r="CK7"/>
  <c r="CK8"/>
  <c r="CK9"/>
  <c r="CK10"/>
  <c r="CK11"/>
  <c r="CK12"/>
  <c r="CK13"/>
  <c r="CK14"/>
  <c r="CK15"/>
  <c r="CK16"/>
  <c r="CK17"/>
  <c r="CK18"/>
  <c r="CK19"/>
  <c r="CK20"/>
  <c r="CK21"/>
  <c r="CK22"/>
  <c r="CK23"/>
  <c r="CK24"/>
  <c r="CK25"/>
  <c r="CK26"/>
  <c r="CK27"/>
  <c r="CK37"/>
  <c r="CK28"/>
  <c r="CK29"/>
  <c r="CK30"/>
  <c r="CK31"/>
  <c r="CK32"/>
  <c r="CK2"/>
  <c r="CL29" i="5"/>
  <c r="CM29" s="1"/>
  <c r="CN29" s="1"/>
  <c r="CL3"/>
  <c r="CM3" s="1"/>
  <c r="CN3" s="1"/>
  <c r="CL4"/>
  <c r="CM4" s="1"/>
  <c r="CN4" s="1"/>
  <c r="CL5"/>
  <c r="CM5" s="1"/>
  <c r="CN5" s="1"/>
  <c r="CL6"/>
  <c r="CM6" s="1"/>
  <c r="CN6" s="1"/>
  <c r="CL7"/>
  <c r="CM7" s="1"/>
  <c r="CN7" s="1"/>
  <c r="CL8"/>
  <c r="CM8" s="1"/>
  <c r="CN8" s="1"/>
  <c r="CL9"/>
  <c r="CM9" s="1"/>
  <c r="CN9" s="1"/>
  <c r="CL10"/>
  <c r="CM10" s="1"/>
  <c r="CN10" s="1"/>
  <c r="CL11"/>
  <c r="CM11" s="1"/>
  <c r="CN11" s="1"/>
  <c r="CL12"/>
  <c r="CM12" s="1"/>
  <c r="CN12" s="1"/>
  <c r="CL13"/>
  <c r="CM13" s="1"/>
  <c r="CN13" s="1"/>
  <c r="CL14"/>
  <c r="CM14" s="1"/>
  <c r="CN14" s="1"/>
  <c r="CL15"/>
  <c r="CM15" s="1"/>
  <c r="CN15" s="1"/>
  <c r="CL16"/>
  <c r="CM16" s="1"/>
  <c r="CN16" s="1"/>
  <c r="CL30"/>
  <c r="CM30" s="1"/>
  <c r="CN30" s="1"/>
  <c r="CL17"/>
  <c r="CM17" s="1"/>
  <c r="CN17" s="1"/>
  <c r="CL18"/>
  <c r="CM18" s="1"/>
  <c r="CN18" s="1"/>
  <c r="CL19"/>
  <c r="CM19" s="1"/>
  <c r="CN19" s="1"/>
  <c r="CL20"/>
  <c r="CM20" s="1"/>
  <c r="CN20" s="1"/>
  <c r="CL21"/>
  <c r="CM21" s="1"/>
  <c r="CN21" s="1"/>
  <c r="CL22"/>
  <c r="CM22" s="1"/>
  <c r="CN22" s="1"/>
  <c r="CL2"/>
  <c r="CM2" s="1"/>
  <c r="CN2" s="1"/>
  <c r="CK29"/>
  <c r="CK3"/>
  <c r="CK4"/>
  <c r="CK5"/>
  <c r="CK6"/>
  <c r="CK7"/>
  <c r="CK8"/>
  <c r="CK9"/>
  <c r="CK10"/>
  <c r="CK11"/>
  <c r="CK12"/>
  <c r="CK13"/>
  <c r="CK14"/>
  <c r="CK15"/>
  <c r="CK16"/>
  <c r="CK30"/>
  <c r="CK17"/>
  <c r="CK18"/>
  <c r="CK19"/>
  <c r="CK20"/>
  <c r="CK21"/>
  <c r="CK22"/>
  <c r="CK2"/>
  <c r="CV33" i="3"/>
  <c r="CW33" s="1"/>
  <c r="CX33" s="1"/>
  <c r="CV3"/>
  <c r="CW3" s="1"/>
  <c r="CX3" s="1"/>
  <c r="R5" i="9" s="1"/>
  <c r="CV4" i="3"/>
  <c r="CW4" s="1"/>
  <c r="CX4" s="1"/>
  <c r="R6" i="9" s="1"/>
  <c r="CV5" i="3"/>
  <c r="CW5" s="1"/>
  <c r="CX5" s="1"/>
  <c r="R7" i="9" s="1"/>
  <c r="CV30" i="3"/>
  <c r="CW30" s="1"/>
  <c r="CX30" s="1"/>
  <c r="R8" i="9" s="1"/>
  <c r="CV6" i="3"/>
  <c r="CW6" s="1"/>
  <c r="CX6" s="1"/>
  <c r="R9" i="9" s="1"/>
  <c r="CV7" i="3"/>
  <c r="CW7" s="1"/>
  <c r="CX7" s="1"/>
  <c r="R10" i="9" s="1"/>
  <c r="CV8" i="3"/>
  <c r="CW8" s="1"/>
  <c r="CX8" s="1"/>
  <c r="R11" i="9" s="1"/>
  <c r="CV9" i="3"/>
  <c r="CW9" s="1"/>
  <c r="CX9" s="1"/>
  <c r="R12" i="9" s="1"/>
  <c r="CV10" i="3"/>
  <c r="CW10" s="1"/>
  <c r="CX10" s="1"/>
  <c r="R13" i="9" s="1"/>
  <c r="CV11" i="3"/>
  <c r="CW11" s="1"/>
  <c r="CX11" s="1"/>
  <c r="R14" i="9" s="1"/>
  <c r="CV12" i="3"/>
  <c r="CW12" s="1"/>
  <c r="CX12" s="1"/>
  <c r="R15" i="9" s="1"/>
  <c r="CV13" i="3"/>
  <c r="CW13" s="1"/>
  <c r="CX13" s="1"/>
  <c r="R16" i="9" s="1"/>
  <c r="CV14" i="3"/>
  <c r="CW14" s="1"/>
  <c r="CX14" s="1"/>
  <c r="R17" i="9" s="1"/>
  <c r="CV15" i="3"/>
  <c r="CW15" s="1"/>
  <c r="CX15" s="1"/>
  <c r="R18" i="9" s="1"/>
  <c r="CV16" i="3"/>
  <c r="CW16" s="1"/>
  <c r="CX16" s="1"/>
  <c r="R19" i="9" s="1"/>
  <c r="CV17" i="3"/>
  <c r="CW17" s="1"/>
  <c r="CX17" s="1"/>
  <c r="R20" i="9" s="1"/>
  <c r="CV18" i="3"/>
  <c r="CW18" s="1"/>
  <c r="CX18" s="1"/>
  <c r="R21" i="9" s="1"/>
  <c r="CV31" i="3"/>
  <c r="CW31" s="1"/>
  <c r="CX31" s="1"/>
  <c r="R22" i="9" s="1"/>
  <c r="CV19" i="3"/>
  <c r="CW19" s="1"/>
  <c r="CX19" s="1"/>
  <c r="R23" i="9" s="1"/>
  <c r="CV35" i="3"/>
  <c r="CW35" s="1"/>
  <c r="CX35" s="1"/>
  <c r="CV36"/>
  <c r="CW36" s="1"/>
  <c r="CX36" s="1"/>
  <c r="CV20"/>
  <c r="CW20" s="1"/>
  <c r="CX20" s="1"/>
  <c r="R24" i="9" s="1"/>
  <c r="CV21" i="3"/>
  <c r="CW21" s="1"/>
  <c r="CX21" s="1"/>
  <c r="R25" i="9" s="1"/>
  <c r="CV22" i="3"/>
  <c r="CW22" s="1"/>
  <c r="CX22" s="1"/>
  <c r="R26" i="9" s="1"/>
  <c r="CV23" i="3"/>
  <c r="CW23" s="1"/>
  <c r="CX23" s="1"/>
  <c r="R27" i="9" s="1"/>
  <c r="CV24" i="3"/>
  <c r="CW24" s="1"/>
  <c r="CX24" s="1"/>
  <c r="R28" i="9" s="1"/>
  <c r="CV34" i="3"/>
  <c r="CW34" s="1"/>
  <c r="CX34" s="1"/>
  <c r="CY34" s="1"/>
  <c r="CV25"/>
  <c r="CW25" s="1"/>
  <c r="CX25" s="1"/>
  <c r="R29" i="9" s="1"/>
  <c r="CV2" i="3"/>
  <c r="CW2" s="1"/>
  <c r="CX2" s="1"/>
  <c r="CU33"/>
  <c r="CU3"/>
  <c r="CU4"/>
  <c r="CU5"/>
  <c r="CU30"/>
  <c r="CU6"/>
  <c r="CU7"/>
  <c r="CU8"/>
  <c r="CU9"/>
  <c r="CU10"/>
  <c r="CU11"/>
  <c r="CU12"/>
  <c r="CU13"/>
  <c r="CU14"/>
  <c r="CU15"/>
  <c r="CU16"/>
  <c r="CU17"/>
  <c r="CU18"/>
  <c r="CU31"/>
  <c r="CU19"/>
  <c r="CU35"/>
  <c r="CU36"/>
  <c r="CU20"/>
  <c r="CU21"/>
  <c r="CU22"/>
  <c r="CU23"/>
  <c r="CU24"/>
  <c r="CU34"/>
  <c r="CU25"/>
  <c r="CU2"/>
  <c r="CV34" i="2"/>
  <c r="CW34" s="1"/>
  <c r="CX34" s="1"/>
  <c r="R5" i="8" s="1"/>
  <c r="CV3" i="2"/>
  <c r="CW3" s="1"/>
  <c r="CX3" s="1"/>
  <c r="CV4"/>
  <c r="CW4" s="1"/>
  <c r="CX4" s="1"/>
  <c r="CV5"/>
  <c r="CW5" s="1"/>
  <c r="CX5" s="1"/>
  <c r="CV6"/>
  <c r="CW6" s="1"/>
  <c r="CX6" s="1"/>
  <c r="CV7"/>
  <c r="CW7" s="1"/>
  <c r="CX7" s="1"/>
  <c r="CV8"/>
  <c r="CW8" s="1"/>
  <c r="CX8" s="1"/>
  <c r="CV9"/>
  <c r="CW9" s="1"/>
  <c r="CX9" s="1"/>
  <c r="CV10"/>
  <c r="CW10" s="1"/>
  <c r="CX10" s="1"/>
  <c r="CV11"/>
  <c r="CW11" s="1"/>
  <c r="CX11" s="1"/>
  <c r="CV12"/>
  <c r="CW12" s="1"/>
  <c r="CX12" s="1"/>
  <c r="CV13"/>
  <c r="CW13" s="1"/>
  <c r="CX13" s="1"/>
  <c r="CV14"/>
  <c r="CW14" s="1"/>
  <c r="CX14" s="1"/>
  <c r="CV15"/>
  <c r="CW15" s="1"/>
  <c r="CX15" s="1"/>
  <c r="CV37"/>
  <c r="CW37" s="1"/>
  <c r="CX37" s="1"/>
  <c r="CV38"/>
  <c r="CW38" s="1"/>
  <c r="CX38" s="1"/>
  <c r="CV16"/>
  <c r="CW16" s="1"/>
  <c r="CX16" s="1"/>
  <c r="CV33"/>
  <c r="CW33" s="1"/>
  <c r="CX33" s="1"/>
  <c r="CV17"/>
  <c r="CW17" s="1"/>
  <c r="CX17" s="1"/>
  <c r="CV18"/>
  <c r="CW18" s="1"/>
  <c r="CX18" s="1"/>
  <c r="CV19"/>
  <c r="CW19" s="1"/>
  <c r="CX19" s="1"/>
  <c r="CV20"/>
  <c r="CW20" s="1"/>
  <c r="CX20" s="1"/>
  <c r="CV21"/>
  <c r="CW21" s="1"/>
  <c r="CX21" s="1"/>
  <c r="CV22"/>
  <c r="CW22" s="1"/>
  <c r="CX22" s="1"/>
  <c r="CV23"/>
  <c r="CW23" s="1"/>
  <c r="CX23" s="1"/>
  <c r="CV24"/>
  <c r="CW24" s="1"/>
  <c r="CX24" s="1"/>
  <c r="CV25"/>
  <c r="CW25" s="1"/>
  <c r="CX25" s="1"/>
  <c r="CV26"/>
  <c r="CW26" s="1"/>
  <c r="CX26" s="1"/>
  <c r="CV27"/>
  <c r="CW27" s="1"/>
  <c r="CX27" s="1"/>
  <c r="CV32"/>
  <c r="CW32" s="1"/>
  <c r="CX32" s="1"/>
  <c r="CV35"/>
  <c r="CW35" s="1"/>
  <c r="CX35" s="1"/>
  <c r="CV36"/>
  <c r="CW36" s="1"/>
  <c r="CX36" s="1"/>
  <c r="CV2"/>
  <c r="CW2" s="1"/>
  <c r="CX2" s="1"/>
  <c r="CU34"/>
  <c r="CU3"/>
  <c r="CU4"/>
  <c r="CU5"/>
  <c r="CU6"/>
  <c r="CU7"/>
  <c r="CU8"/>
  <c r="CU9"/>
  <c r="CU10"/>
  <c r="CU11"/>
  <c r="CU12"/>
  <c r="CU13"/>
  <c r="CU14"/>
  <c r="CU15"/>
  <c r="CU37"/>
  <c r="CU38"/>
  <c r="CU16"/>
  <c r="CU33"/>
  <c r="CU17"/>
  <c r="CU18"/>
  <c r="CU19"/>
  <c r="CU20"/>
  <c r="CU21"/>
  <c r="CU22"/>
  <c r="CU23"/>
  <c r="CU24"/>
  <c r="CU25"/>
  <c r="CU26"/>
  <c r="CU27"/>
  <c r="CU32"/>
  <c r="CU35"/>
  <c r="CU36"/>
  <c r="CU2"/>
  <c r="BR3" i="7"/>
  <c r="BS3" s="1"/>
  <c r="BT3" s="1"/>
  <c r="O5" i="13" s="1"/>
  <c r="BR4" i="7"/>
  <c r="BS4" s="1"/>
  <c r="BT4" s="1"/>
  <c r="BR5"/>
  <c r="BS5" s="1"/>
  <c r="BT5" s="1"/>
  <c r="O7" i="13" s="1"/>
  <c r="BR6" i="7"/>
  <c r="BS6" s="1"/>
  <c r="BT6" s="1"/>
  <c r="BR7"/>
  <c r="BS7" s="1"/>
  <c r="BT7" s="1"/>
  <c r="O9" i="13" s="1"/>
  <c r="BR8" i="7"/>
  <c r="BS8" s="1"/>
  <c r="BT8" s="1"/>
  <c r="BR30"/>
  <c r="BS30" s="1"/>
  <c r="BT30" s="1"/>
  <c r="BR9"/>
  <c r="BS9" s="1"/>
  <c r="BT9" s="1"/>
  <c r="BR10"/>
  <c r="BS10" s="1"/>
  <c r="BT10" s="1"/>
  <c r="O12" i="13" s="1"/>
  <c r="BR11" i="7"/>
  <c r="BS11" s="1"/>
  <c r="BT11" s="1"/>
  <c r="BR12"/>
  <c r="BS12" s="1"/>
  <c r="BT12" s="1"/>
  <c r="O14" i="13" s="1"/>
  <c r="BR32" i="7"/>
  <c r="BS32" s="1"/>
  <c r="BT32" s="1"/>
  <c r="DQ32" s="1"/>
  <c r="DR32" s="1"/>
  <c r="BR31"/>
  <c r="BS31" s="1"/>
  <c r="BT31" s="1"/>
  <c r="BR13"/>
  <c r="BS13" s="1"/>
  <c r="BT13" s="1"/>
  <c r="BR14"/>
  <c r="BS14" s="1"/>
  <c r="BT14" s="1"/>
  <c r="O16" i="13" s="1"/>
  <c r="BR15" i="7"/>
  <c r="BS15" s="1"/>
  <c r="BT15" s="1"/>
  <c r="BR16"/>
  <c r="BS16" s="1"/>
  <c r="BT16" s="1"/>
  <c r="O18" i="13" s="1"/>
  <c r="BR17" i="7"/>
  <c r="BS17" s="1"/>
  <c r="BT17" s="1"/>
  <c r="BR34"/>
  <c r="BS34" s="1"/>
  <c r="BT34" s="1"/>
  <c r="BR35"/>
  <c r="BS35" s="1"/>
  <c r="BT35" s="1"/>
  <c r="DQ35" s="1"/>
  <c r="DR35" s="1"/>
  <c r="BR18"/>
  <c r="BS18" s="1"/>
  <c r="BT18" s="1"/>
  <c r="O20" i="13" s="1"/>
  <c r="BR33" i="7"/>
  <c r="BS33" s="1"/>
  <c r="BT33" s="1"/>
  <c r="DM33" s="1"/>
  <c r="BR19"/>
  <c r="BS19" s="1"/>
  <c r="BT19" s="1"/>
  <c r="O21" i="13" s="1"/>
  <c r="BR20" i="7"/>
  <c r="BS20" s="1"/>
  <c r="BT20" s="1"/>
  <c r="BR21"/>
  <c r="BS21" s="1"/>
  <c r="BT21" s="1"/>
  <c r="O23" i="13" s="1"/>
  <c r="BR22" i="7"/>
  <c r="BS22" s="1"/>
  <c r="BT22" s="1"/>
  <c r="BR29"/>
  <c r="BS29" s="1"/>
  <c r="BT29" s="1"/>
  <c r="O25" i="13" s="1"/>
  <c r="BR23" i="7"/>
  <c r="BS23" s="1"/>
  <c r="BT23" s="1"/>
  <c r="BR24"/>
  <c r="BS24" s="1"/>
  <c r="BT24" s="1"/>
  <c r="O27" i="13" s="1"/>
  <c r="BR25" i="7"/>
  <c r="BS25" s="1"/>
  <c r="BT25" s="1"/>
  <c r="BR26"/>
  <c r="BS26" s="1"/>
  <c r="BT26" s="1"/>
  <c r="O29" i="13" s="1"/>
  <c r="BR2" i="7"/>
  <c r="BS2" s="1"/>
  <c r="BT2" s="1"/>
  <c r="DQ2" s="1"/>
  <c r="DR2" s="1"/>
  <c r="BQ3"/>
  <c r="BQ4"/>
  <c r="BQ5"/>
  <c r="BQ6"/>
  <c r="BQ7"/>
  <c r="BQ8"/>
  <c r="BQ30"/>
  <c r="BQ9"/>
  <c r="BQ10"/>
  <c r="BQ11"/>
  <c r="BQ12"/>
  <c r="BQ32"/>
  <c r="BQ31"/>
  <c r="BQ13"/>
  <c r="BQ14"/>
  <c r="BQ15"/>
  <c r="BQ16"/>
  <c r="BQ17"/>
  <c r="BQ34"/>
  <c r="BQ35"/>
  <c r="BQ18"/>
  <c r="BQ33"/>
  <c r="BQ19"/>
  <c r="BQ20"/>
  <c r="BQ21"/>
  <c r="BQ22"/>
  <c r="BQ29"/>
  <c r="BQ23"/>
  <c r="BQ24"/>
  <c r="BQ25"/>
  <c r="BQ26"/>
  <c r="BQ2"/>
  <c r="Q34" i="10" l="1"/>
  <c r="Q32"/>
  <c r="Q29"/>
  <c r="Q27"/>
  <c r="Q25"/>
  <c r="Q23"/>
  <c r="Q21"/>
  <c r="Q19"/>
  <c r="Q17"/>
  <c r="Q15"/>
  <c r="Q13"/>
  <c r="Q11"/>
  <c r="Q9"/>
  <c r="Q7"/>
  <c r="Q5"/>
  <c r="Q35"/>
  <c r="Q33"/>
  <c r="Q31"/>
  <c r="Q30"/>
  <c r="Q28"/>
  <c r="Q26"/>
  <c r="Q24"/>
  <c r="Q22"/>
  <c r="Q20"/>
  <c r="Q18"/>
  <c r="Q16"/>
  <c r="Q14"/>
  <c r="Q12"/>
  <c r="Q10"/>
  <c r="Q8"/>
  <c r="Q6"/>
  <c r="Q29" i="13"/>
  <c r="FZ26" i="7"/>
  <c r="GA26" s="1"/>
  <c r="Q27" i="13"/>
  <c r="FZ24" i="7"/>
  <c r="GA24" s="1"/>
  <c r="Q25" i="13"/>
  <c r="FZ29" i="7"/>
  <c r="GA29" s="1"/>
  <c r="Q23" i="13"/>
  <c r="FZ21" i="7"/>
  <c r="GA21" s="1"/>
  <c r="Q21" i="13"/>
  <c r="FZ19" i="7"/>
  <c r="GA19" s="1"/>
  <c r="Q20" i="13"/>
  <c r="FZ18" i="7"/>
  <c r="GA18" s="1"/>
  <c r="Q18" i="13"/>
  <c r="FZ16" i="7"/>
  <c r="GA16" s="1"/>
  <c r="Q16" i="13"/>
  <c r="FZ14" i="7"/>
  <c r="GA14" s="1"/>
  <c r="Q14" i="13"/>
  <c r="FZ12" i="7"/>
  <c r="GA12" s="1"/>
  <c r="Q12" i="13"/>
  <c r="FZ10" i="7"/>
  <c r="GA10" s="1"/>
  <c r="Q9" i="13"/>
  <c r="FZ7" i="7"/>
  <c r="GA7" s="1"/>
  <c r="Q7" i="13"/>
  <c r="FZ5" i="7"/>
  <c r="GA5" s="1"/>
  <c r="Q5" i="13"/>
  <c r="FZ3" i="7"/>
  <c r="GA3" s="1"/>
  <c r="Q28" i="13"/>
  <c r="FZ25" i="7"/>
  <c r="GA25" s="1"/>
  <c r="Q26" i="13"/>
  <c r="FZ23" i="7"/>
  <c r="GA23" s="1"/>
  <c r="Q24" i="13"/>
  <c r="FZ22" i="7"/>
  <c r="GA22" s="1"/>
  <c r="Q22" i="13"/>
  <c r="FZ20" i="7"/>
  <c r="GA20" s="1"/>
  <c r="Q19" i="13"/>
  <c r="FZ17" i="7"/>
  <c r="GA17" s="1"/>
  <c r="Q17" i="13"/>
  <c r="FZ15" i="7"/>
  <c r="GA15" s="1"/>
  <c r="Q15" i="13"/>
  <c r="FZ13" i="7"/>
  <c r="GA13" s="1"/>
  <c r="Q13" i="13"/>
  <c r="FZ11" i="7"/>
  <c r="GA11" s="1"/>
  <c r="Q11" i="13"/>
  <c r="FZ9" i="7"/>
  <c r="GA9" s="1"/>
  <c r="Q10" i="13"/>
  <c r="FZ8" i="7"/>
  <c r="GA8" s="1"/>
  <c r="Q8" i="13"/>
  <c r="FZ6" i="7"/>
  <c r="GA6" s="1"/>
  <c r="Q6" i="13"/>
  <c r="FZ4" i="7"/>
  <c r="GA4" s="1"/>
  <c r="Q23" i="11"/>
  <c r="Q22"/>
  <c r="Q20"/>
  <c r="Q18"/>
  <c r="Q16"/>
  <c r="Q15"/>
  <c r="Q11"/>
  <c r="Q9"/>
  <c r="Q7"/>
  <c r="Q5"/>
  <c r="Q21"/>
  <c r="Q19"/>
  <c r="Q17"/>
  <c r="Q14"/>
  <c r="Q12"/>
  <c r="Q10"/>
  <c r="Q8"/>
  <c r="Q6"/>
  <c r="R34" i="8"/>
  <c r="R32"/>
  <c r="R30"/>
  <c r="R28"/>
  <c r="R26"/>
  <c r="R24"/>
  <c r="R22"/>
  <c r="R20"/>
  <c r="R18"/>
  <c r="R16"/>
  <c r="R14"/>
  <c r="R12"/>
  <c r="R10"/>
  <c r="R8"/>
  <c r="R6"/>
  <c r="R33"/>
  <c r="R31"/>
  <c r="R29"/>
  <c r="R27"/>
  <c r="R25"/>
  <c r="R23"/>
  <c r="R21"/>
  <c r="R19"/>
  <c r="R17"/>
  <c r="R15"/>
  <c r="R13"/>
  <c r="R11"/>
  <c r="R9"/>
  <c r="R7"/>
  <c r="Q24" i="12"/>
  <c r="Q22"/>
  <c r="Q20"/>
  <c r="Q17"/>
  <c r="Q15"/>
  <c r="Q13"/>
  <c r="Q11"/>
  <c r="Q9"/>
  <c r="Q7"/>
  <c r="Q5"/>
  <c r="Q23"/>
  <c r="Q21"/>
  <c r="Q19"/>
  <c r="Q18"/>
  <c r="Q16"/>
  <c r="Q14"/>
  <c r="Q12"/>
  <c r="Q10"/>
  <c r="Q8"/>
  <c r="Q6"/>
  <c r="DM25" i="7"/>
  <c r="DN25" s="1"/>
  <c r="O28" i="13"/>
  <c r="DQ23" i="7"/>
  <c r="DR23" s="1"/>
  <c r="O26" i="13"/>
  <c r="DM22" i="7"/>
  <c r="O24" i="13"/>
  <c r="DQ20" i="7"/>
  <c r="DR20" s="1"/>
  <c r="O22" i="13"/>
  <c r="DM17" i="7"/>
  <c r="DN17" s="1"/>
  <c r="O19" i="13"/>
  <c r="DQ15" i="7"/>
  <c r="DR15" s="1"/>
  <c r="O17" i="13"/>
  <c r="DM13" i="7"/>
  <c r="DN13" s="1"/>
  <c r="O15" i="13"/>
  <c r="DM11" i="7"/>
  <c r="DN11" s="1"/>
  <c r="O13" i="13"/>
  <c r="DQ9" i="7"/>
  <c r="DR9" s="1"/>
  <c r="O11" i="13"/>
  <c r="DM8" i="7"/>
  <c r="DN8" s="1"/>
  <c r="O10" i="13"/>
  <c r="DQ6" i="7"/>
  <c r="DR6" s="1"/>
  <c r="O8" i="13"/>
  <c r="DM4" i="7"/>
  <c r="DN4" s="1"/>
  <c r="O6" i="13"/>
  <c r="FZ2" i="7"/>
  <c r="CO2"/>
  <c r="GA2"/>
  <c r="CE20" i="6"/>
  <c r="CE19"/>
  <c r="CE17"/>
  <c r="CE15"/>
  <c r="CE13"/>
  <c r="CE12"/>
  <c r="CE23"/>
  <c r="CE9"/>
  <c r="CE7"/>
  <c r="CE5"/>
  <c r="CE3"/>
  <c r="CO27"/>
  <c r="CO18"/>
  <c r="CO16"/>
  <c r="CO14"/>
  <c r="CO26"/>
  <c r="CO11"/>
  <c r="CO10"/>
  <c r="CO8"/>
  <c r="CO6"/>
  <c r="CO4"/>
  <c r="CO2"/>
  <c r="Q4" i="11"/>
  <c r="CE27" i="6"/>
  <c r="CE18"/>
  <c r="CE16"/>
  <c r="CE14"/>
  <c r="CE26"/>
  <c r="CE11"/>
  <c r="CE10"/>
  <c r="CE8"/>
  <c r="CE6"/>
  <c r="CE4"/>
  <c r="CE2"/>
  <c r="P4" i="11"/>
  <c r="CO20" i="6"/>
  <c r="CO19"/>
  <c r="CO17"/>
  <c r="CO15"/>
  <c r="CO13"/>
  <c r="CO12"/>
  <c r="CO23"/>
  <c r="CO9"/>
  <c r="CO7"/>
  <c r="CO5"/>
  <c r="CO3"/>
  <c r="DM2" i="7"/>
  <c r="CY24" i="3"/>
  <c r="CY22"/>
  <c r="CY20"/>
  <c r="CY35"/>
  <c r="CY31"/>
  <c r="CY17"/>
  <c r="CY15"/>
  <c r="CY13"/>
  <c r="CY11"/>
  <c r="CY9"/>
  <c r="CY7"/>
  <c r="CY30"/>
  <c r="CY4"/>
  <c r="CY33"/>
  <c r="CY25"/>
  <c r="CY2"/>
  <c r="R4" i="9"/>
  <c r="CY23" i="3"/>
  <c r="CY21"/>
  <c r="CY36"/>
  <c r="CY19"/>
  <c r="CY18"/>
  <c r="CY16"/>
  <c r="CY14"/>
  <c r="CY12"/>
  <c r="CY10"/>
  <c r="CY8"/>
  <c r="CY6"/>
  <c r="CY5"/>
  <c r="CY3"/>
  <c r="CY2" i="2"/>
  <c r="R4" i="8"/>
  <c r="CY27" i="2"/>
  <c r="CY23"/>
  <c r="CY19"/>
  <c r="CY16"/>
  <c r="CY14"/>
  <c r="CY10"/>
  <c r="CY6"/>
  <c r="CY34"/>
  <c r="CY36"/>
  <c r="CY32"/>
  <c r="CY26"/>
  <c r="CY24"/>
  <c r="CY22"/>
  <c r="CY20"/>
  <c r="CY18"/>
  <c r="CY33"/>
  <c r="CY38"/>
  <c r="CY15"/>
  <c r="CY13"/>
  <c r="CY11"/>
  <c r="CY9"/>
  <c r="CY7"/>
  <c r="CY5"/>
  <c r="CY3"/>
  <c r="CO36"/>
  <c r="CO32"/>
  <c r="CO26"/>
  <c r="CO24"/>
  <c r="CO22"/>
  <c r="CO20"/>
  <c r="CO18"/>
  <c r="CO33"/>
  <c r="CO38"/>
  <c r="CO15"/>
  <c r="CO13"/>
  <c r="CO11"/>
  <c r="CO9"/>
  <c r="CO7"/>
  <c r="CO5"/>
  <c r="CO3"/>
  <c r="CY35"/>
  <c r="CY25"/>
  <c r="CY21"/>
  <c r="CY17"/>
  <c r="CY37"/>
  <c r="CY12"/>
  <c r="CY8"/>
  <c r="CY4"/>
  <c r="AY36"/>
  <c r="CO2"/>
  <c r="Q4" i="8"/>
  <c r="CO35" i="2"/>
  <c r="CO27"/>
  <c r="CO25"/>
  <c r="CO23"/>
  <c r="CO21"/>
  <c r="CO19"/>
  <c r="CO17"/>
  <c r="CO16"/>
  <c r="CO37"/>
  <c r="CO14"/>
  <c r="CO12"/>
  <c r="CO10"/>
  <c r="CO8"/>
  <c r="CO6"/>
  <c r="CO4"/>
  <c r="CO34"/>
  <c r="CO20" i="5"/>
  <c r="CO30"/>
  <c r="CO9"/>
  <c r="CO5"/>
  <c r="CO13"/>
  <c r="CO22"/>
  <c r="CO18"/>
  <c r="CO15"/>
  <c r="CO11"/>
  <c r="CO7"/>
  <c r="CO3"/>
  <c r="CO2"/>
  <c r="Q4" i="12"/>
  <c r="CO21" i="5"/>
  <c r="CO19"/>
  <c r="CO17"/>
  <c r="CO16"/>
  <c r="CO14"/>
  <c r="CO12"/>
  <c r="CO10"/>
  <c r="CO8"/>
  <c r="CO6"/>
  <c r="CO4"/>
  <c r="CO29"/>
  <c r="CO32" i="4"/>
  <c r="CO28"/>
  <c r="CO25"/>
  <c r="CO23"/>
  <c r="CO19"/>
  <c r="CO15"/>
  <c r="CO11"/>
  <c r="CO9"/>
  <c r="CO5"/>
  <c r="CO38"/>
  <c r="CO30"/>
  <c r="CO27"/>
  <c r="CO21"/>
  <c r="CO17"/>
  <c r="CO13"/>
  <c r="CO7"/>
  <c r="CO2"/>
  <c r="Q4" i="10"/>
  <c r="CO31" i="4"/>
  <c r="CO29"/>
  <c r="CO37"/>
  <c r="CO26"/>
  <c r="CO24"/>
  <c r="CO22"/>
  <c r="CO20"/>
  <c r="CO18"/>
  <c r="CO16"/>
  <c r="CO14"/>
  <c r="CO12"/>
  <c r="CO10"/>
  <c r="CO8"/>
  <c r="CO6"/>
  <c r="CO4"/>
  <c r="CO3"/>
  <c r="DO33" i="7"/>
  <c r="DN33"/>
  <c r="DN22"/>
  <c r="BU26"/>
  <c r="BU24"/>
  <c r="BU29"/>
  <c r="BU21"/>
  <c r="BU19"/>
  <c r="BU18"/>
  <c r="BU34"/>
  <c r="BU16"/>
  <c r="BU14"/>
  <c r="BU31"/>
  <c r="BU12"/>
  <c r="BU10"/>
  <c r="BU30"/>
  <c r="BU7"/>
  <c r="BU5"/>
  <c r="BU3"/>
  <c r="CO26"/>
  <c r="CO24"/>
  <c r="CO29"/>
  <c r="CO21"/>
  <c r="CO19"/>
  <c r="CO18"/>
  <c r="CO34"/>
  <c r="CO16"/>
  <c r="CO14"/>
  <c r="CO31"/>
  <c r="CO12"/>
  <c r="CO10"/>
  <c r="CO30"/>
  <c r="CO7"/>
  <c r="CO5"/>
  <c r="CO3"/>
  <c r="DM3"/>
  <c r="FW3" s="1"/>
  <c r="FX3" s="1"/>
  <c r="DM5"/>
  <c r="FW5" s="1"/>
  <c r="FX5" s="1"/>
  <c r="DM7"/>
  <c r="FW7" s="1"/>
  <c r="FX7" s="1"/>
  <c r="DM30"/>
  <c r="DM10"/>
  <c r="FW10" s="1"/>
  <c r="FX10" s="1"/>
  <c r="DM12"/>
  <c r="FW12" s="1"/>
  <c r="FX12" s="1"/>
  <c r="DM31"/>
  <c r="DM14"/>
  <c r="FW14" s="1"/>
  <c r="FX14" s="1"/>
  <c r="DM16"/>
  <c r="FW16" s="1"/>
  <c r="FX16" s="1"/>
  <c r="DM34"/>
  <c r="DM18"/>
  <c r="FW18" s="1"/>
  <c r="FX18" s="1"/>
  <c r="DM19"/>
  <c r="FW19" s="1"/>
  <c r="FX19" s="1"/>
  <c r="DM21"/>
  <c r="FW21" s="1"/>
  <c r="FX21" s="1"/>
  <c r="DM29"/>
  <c r="FW29" s="1"/>
  <c r="FX29" s="1"/>
  <c r="DM24"/>
  <c r="FW24" s="1"/>
  <c r="FX24" s="1"/>
  <c r="DM26"/>
  <c r="FW26" s="1"/>
  <c r="FX26" s="1"/>
  <c r="BU2"/>
  <c r="O4" i="13"/>
  <c r="BU25" i="7"/>
  <c r="BU23"/>
  <c r="BU22"/>
  <c r="BU20"/>
  <c r="BU33"/>
  <c r="BU35"/>
  <c r="BU17"/>
  <c r="BU15"/>
  <c r="BU13"/>
  <c r="BU32"/>
  <c r="BU11"/>
  <c r="BU9"/>
  <c r="BU8"/>
  <c r="BU6"/>
  <c r="BU4"/>
  <c r="CO25"/>
  <c r="CO23"/>
  <c r="CO22"/>
  <c r="CO20"/>
  <c r="CO33"/>
  <c r="CO35"/>
  <c r="CO17"/>
  <c r="CO15"/>
  <c r="CO13"/>
  <c r="CO32"/>
  <c r="CO11"/>
  <c r="CO9"/>
  <c r="CO8"/>
  <c r="CO6"/>
  <c r="CO4"/>
  <c r="DQ3"/>
  <c r="DR3" s="1"/>
  <c r="DQ5"/>
  <c r="DR5" s="1"/>
  <c r="DQ7"/>
  <c r="DR7" s="1"/>
  <c r="DQ30"/>
  <c r="DR30" s="1"/>
  <c r="DQ10"/>
  <c r="DR10" s="1"/>
  <c r="DQ12"/>
  <c r="DR12" s="1"/>
  <c r="DQ31"/>
  <c r="DR31" s="1"/>
  <c r="DQ14"/>
  <c r="DR14" s="1"/>
  <c r="DQ16"/>
  <c r="DR16" s="1"/>
  <c r="DQ34"/>
  <c r="DR34" s="1"/>
  <c r="DQ18"/>
  <c r="DR18" s="1"/>
  <c r="DQ19"/>
  <c r="DR19" s="1"/>
  <c r="DQ21"/>
  <c r="DR21" s="1"/>
  <c r="DQ29"/>
  <c r="DR29" s="1"/>
  <c r="DQ24"/>
  <c r="DR24" s="1"/>
  <c r="DQ26"/>
  <c r="DR26" s="1"/>
  <c r="DQ4"/>
  <c r="DR4" s="1"/>
  <c r="DM6"/>
  <c r="FW6" s="1"/>
  <c r="FX6" s="1"/>
  <c r="DQ8"/>
  <c r="DR8" s="1"/>
  <c r="DM9"/>
  <c r="FW9" s="1"/>
  <c r="FX9" s="1"/>
  <c r="DQ11"/>
  <c r="DR11" s="1"/>
  <c r="DM32"/>
  <c r="DQ13"/>
  <c r="DR13" s="1"/>
  <c r="DM15"/>
  <c r="FW15" s="1"/>
  <c r="FX15" s="1"/>
  <c r="DQ17"/>
  <c r="DR17" s="1"/>
  <c r="DM35"/>
  <c r="DQ33"/>
  <c r="DR33" s="1"/>
  <c r="DM20"/>
  <c r="FW20" s="1"/>
  <c r="FX20" s="1"/>
  <c r="DQ22"/>
  <c r="DR22" s="1"/>
  <c r="DM23"/>
  <c r="FW23" s="1"/>
  <c r="FX23" s="1"/>
  <c r="DQ25"/>
  <c r="DR25" s="1"/>
  <c r="BR34" i="2"/>
  <c r="BS34" s="1"/>
  <c r="BT34" s="1"/>
  <c r="O5" i="8" s="1"/>
  <c r="BR3" i="2"/>
  <c r="BS3" s="1"/>
  <c r="BT3" s="1"/>
  <c r="O6" i="8" s="1"/>
  <c r="BR4" i="2"/>
  <c r="BS4" s="1"/>
  <c r="BT4" s="1"/>
  <c r="O7" i="8" s="1"/>
  <c r="BR5" i="2"/>
  <c r="BS5" s="1"/>
  <c r="BT5" s="1"/>
  <c r="O8" i="8" s="1"/>
  <c r="BR6" i="2"/>
  <c r="BS6" s="1"/>
  <c r="BT6" s="1"/>
  <c r="O9" i="8" s="1"/>
  <c r="BR7" i="2"/>
  <c r="BS7" s="1"/>
  <c r="BT7" s="1"/>
  <c r="O10" i="8" s="1"/>
  <c r="BR8" i="2"/>
  <c r="BS8" s="1"/>
  <c r="BT8" s="1"/>
  <c r="O11" i="8" s="1"/>
  <c r="BR9" i="2"/>
  <c r="BS9" s="1"/>
  <c r="BT9" s="1"/>
  <c r="O12" i="8" s="1"/>
  <c r="BR10" i="2"/>
  <c r="BS10" s="1"/>
  <c r="BT10" s="1"/>
  <c r="O13" i="8" s="1"/>
  <c r="BR11" i="2"/>
  <c r="BS11" s="1"/>
  <c r="BT11" s="1"/>
  <c r="O14" i="8" s="1"/>
  <c r="BR12" i="2"/>
  <c r="BS12" s="1"/>
  <c r="BT12" s="1"/>
  <c r="O15" i="8" s="1"/>
  <c r="BR13" i="2"/>
  <c r="BS13" s="1"/>
  <c r="BT13" s="1"/>
  <c r="O16" i="8" s="1"/>
  <c r="BR14" i="2"/>
  <c r="BS14" s="1"/>
  <c r="BT14" s="1"/>
  <c r="O17" i="8" s="1"/>
  <c r="BR15" i="2"/>
  <c r="BS15" s="1"/>
  <c r="BT15" s="1"/>
  <c r="O18" i="8" s="1"/>
  <c r="BR37" i="2"/>
  <c r="BS37" s="1"/>
  <c r="BT37" s="1"/>
  <c r="O19" i="8" s="1"/>
  <c r="BR38" i="2"/>
  <c r="BS38" s="1"/>
  <c r="BT38" s="1"/>
  <c r="O20" i="8" s="1"/>
  <c r="BR16" i="2"/>
  <c r="BS16" s="1"/>
  <c r="BT16" s="1"/>
  <c r="O21" i="8" s="1"/>
  <c r="BR33" i="2"/>
  <c r="BS33" s="1"/>
  <c r="BT33" s="1"/>
  <c r="O22" i="8" s="1"/>
  <c r="BR17" i="2"/>
  <c r="BS17" s="1"/>
  <c r="BT17" s="1"/>
  <c r="O23" i="8" s="1"/>
  <c r="BR18" i="2"/>
  <c r="BS18" s="1"/>
  <c r="BT18" s="1"/>
  <c r="O24" i="8" s="1"/>
  <c r="BR19" i="2"/>
  <c r="BS19" s="1"/>
  <c r="BT19" s="1"/>
  <c r="O25" i="8" s="1"/>
  <c r="BR20" i="2"/>
  <c r="BS20" s="1"/>
  <c r="BT20" s="1"/>
  <c r="O26" i="8" s="1"/>
  <c r="BR21" i="2"/>
  <c r="BS21" s="1"/>
  <c r="BT21" s="1"/>
  <c r="O27" i="8" s="1"/>
  <c r="BR22" i="2"/>
  <c r="BS22" s="1"/>
  <c r="BT22" s="1"/>
  <c r="O28" i="8" s="1"/>
  <c r="BR23" i="2"/>
  <c r="BS23" s="1"/>
  <c r="BT23" s="1"/>
  <c r="O29" i="8" s="1"/>
  <c r="BR24" i="2"/>
  <c r="BS24" s="1"/>
  <c r="BT24" s="1"/>
  <c r="O30" i="8" s="1"/>
  <c r="BR25" i="2"/>
  <c r="BS25" s="1"/>
  <c r="BT25" s="1"/>
  <c r="O31" i="8" s="1"/>
  <c r="BR26" i="2"/>
  <c r="BS26" s="1"/>
  <c r="BT26" s="1"/>
  <c r="O32" i="8" s="1"/>
  <c r="BR27" i="2"/>
  <c r="BS27" s="1"/>
  <c r="BT27" s="1"/>
  <c r="O33" i="8" s="1"/>
  <c r="BR32" i="2"/>
  <c r="BS32" s="1"/>
  <c r="BT32" s="1"/>
  <c r="O34" i="8" s="1"/>
  <c r="BR35" i="2"/>
  <c r="BS35" s="1"/>
  <c r="BT35" s="1"/>
  <c r="BR36"/>
  <c r="BS36" s="1"/>
  <c r="BT36" s="1"/>
  <c r="BR2"/>
  <c r="BS2" s="1"/>
  <c r="BT2" s="1"/>
  <c r="O4" i="8" s="1"/>
  <c r="BQ34" i="2"/>
  <c r="BQ3"/>
  <c r="BQ4"/>
  <c r="BQ5"/>
  <c r="BQ6"/>
  <c r="BQ7"/>
  <c r="BQ8"/>
  <c r="BQ9"/>
  <c r="BQ10"/>
  <c r="BQ11"/>
  <c r="BQ12"/>
  <c r="BQ13"/>
  <c r="BQ14"/>
  <c r="BQ15"/>
  <c r="BQ37"/>
  <c r="BQ38"/>
  <c r="BQ16"/>
  <c r="BQ33"/>
  <c r="BQ17"/>
  <c r="BQ18"/>
  <c r="BQ19"/>
  <c r="BQ20"/>
  <c r="BQ21"/>
  <c r="BQ22"/>
  <c r="BQ23"/>
  <c r="BQ24"/>
  <c r="BQ25"/>
  <c r="BQ26"/>
  <c r="BQ27"/>
  <c r="BQ32"/>
  <c r="BQ35"/>
  <c r="BQ36"/>
  <c r="BQ2"/>
  <c r="CL33" i="3"/>
  <c r="CM33" s="1"/>
  <c r="CN33" s="1"/>
  <c r="CL3"/>
  <c r="CM3" s="1"/>
  <c r="CN3" s="1"/>
  <c r="Q5" i="9" s="1"/>
  <c r="CL4" i="3"/>
  <c r="CM4" s="1"/>
  <c r="CN4" s="1"/>
  <c r="Q6" i="9" s="1"/>
  <c r="CL5" i="3"/>
  <c r="CM5" s="1"/>
  <c r="CN5" s="1"/>
  <c r="Q7" i="9" s="1"/>
  <c r="CL30" i="3"/>
  <c r="CM30" s="1"/>
  <c r="CN30" s="1"/>
  <c r="Q8" i="9" s="1"/>
  <c r="CL6" i="3"/>
  <c r="CM6" s="1"/>
  <c r="CN6" s="1"/>
  <c r="Q9" i="9" s="1"/>
  <c r="CL7" i="3"/>
  <c r="CM7" s="1"/>
  <c r="CN7" s="1"/>
  <c r="Q10" i="9" s="1"/>
  <c r="CL8" i="3"/>
  <c r="CM8" s="1"/>
  <c r="CN8" s="1"/>
  <c r="Q11" i="9" s="1"/>
  <c r="CL9" i="3"/>
  <c r="CM9" s="1"/>
  <c r="CN9" s="1"/>
  <c r="Q12" i="9" s="1"/>
  <c r="CL10" i="3"/>
  <c r="CM10" s="1"/>
  <c r="CN10" s="1"/>
  <c r="Q13" i="9" s="1"/>
  <c r="CL11" i="3"/>
  <c r="CM11" s="1"/>
  <c r="CN11" s="1"/>
  <c r="Q14" i="9" s="1"/>
  <c r="CL12" i="3"/>
  <c r="CM12" s="1"/>
  <c r="CN12" s="1"/>
  <c r="Q15" i="9" s="1"/>
  <c r="CL13" i="3"/>
  <c r="CM13" s="1"/>
  <c r="CN13" s="1"/>
  <c r="Q16" i="9" s="1"/>
  <c r="CL14" i="3"/>
  <c r="CM14" s="1"/>
  <c r="CN14" s="1"/>
  <c r="Q17" i="9" s="1"/>
  <c r="CL15" i="3"/>
  <c r="CM15" s="1"/>
  <c r="CN15" s="1"/>
  <c r="Q18" i="9" s="1"/>
  <c r="CL16" i="3"/>
  <c r="CM16" s="1"/>
  <c r="CN16" s="1"/>
  <c r="Q19" i="9" s="1"/>
  <c r="CL17" i="3"/>
  <c r="CM17" s="1"/>
  <c r="CN17" s="1"/>
  <c r="Q20" i="9" s="1"/>
  <c r="CL18" i="3"/>
  <c r="CM18" s="1"/>
  <c r="CN18" s="1"/>
  <c r="Q21" i="9" s="1"/>
  <c r="CL31" i="3"/>
  <c r="CM31" s="1"/>
  <c r="CN31" s="1"/>
  <c r="Q22" i="9" s="1"/>
  <c r="CL19" i="3"/>
  <c r="CM19" s="1"/>
  <c r="CN19" s="1"/>
  <c r="Q23" i="9" s="1"/>
  <c r="CL35" i="3"/>
  <c r="CM35" s="1"/>
  <c r="CN35" s="1"/>
  <c r="CL36"/>
  <c r="CM36" s="1"/>
  <c r="CN36" s="1"/>
  <c r="CL20"/>
  <c r="CM20" s="1"/>
  <c r="CN20" s="1"/>
  <c r="Q24" i="9" s="1"/>
  <c r="CL21" i="3"/>
  <c r="CM21" s="1"/>
  <c r="CN21" s="1"/>
  <c r="Q25" i="9" s="1"/>
  <c r="CL22" i="3"/>
  <c r="CM22" s="1"/>
  <c r="CN22" s="1"/>
  <c r="Q26" i="9" s="1"/>
  <c r="CL23" i="3"/>
  <c r="CM23" s="1"/>
  <c r="CN23" s="1"/>
  <c r="Q27" i="9" s="1"/>
  <c r="CL24" i="3"/>
  <c r="CM24" s="1"/>
  <c r="CN24" s="1"/>
  <c r="Q28" i="9" s="1"/>
  <c r="CL34" i="3"/>
  <c r="CM34" s="1"/>
  <c r="CN34" s="1"/>
  <c r="CL25"/>
  <c r="CM25" s="1"/>
  <c r="CN25" s="1"/>
  <c r="Q29" i="9" s="1"/>
  <c r="CL2" i="3"/>
  <c r="CM2" s="1"/>
  <c r="CN2" s="1"/>
  <c r="CK33"/>
  <c r="CK3"/>
  <c r="CK4"/>
  <c r="CK5"/>
  <c r="CK30"/>
  <c r="CK6"/>
  <c r="CK7"/>
  <c r="CK8"/>
  <c r="CK9"/>
  <c r="CK10"/>
  <c r="CK11"/>
  <c r="CK12"/>
  <c r="CK13"/>
  <c r="CK14"/>
  <c r="CK15"/>
  <c r="CK16"/>
  <c r="CK17"/>
  <c r="CK18"/>
  <c r="CK31"/>
  <c r="CK19"/>
  <c r="CK35"/>
  <c r="CK36"/>
  <c r="CK20"/>
  <c r="CK21"/>
  <c r="CK22"/>
  <c r="CK23"/>
  <c r="CK24"/>
  <c r="CK34"/>
  <c r="CK25"/>
  <c r="CK2"/>
  <c r="FW2" i="7" l="1"/>
  <c r="FX2" s="1"/>
  <c r="DO4"/>
  <c r="FW4"/>
  <c r="FX4" s="1"/>
  <c r="DO8"/>
  <c r="FW8"/>
  <c r="FX8" s="1"/>
  <c r="DO11"/>
  <c r="FW11"/>
  <c r="FX11" s="1"/>
  <c r="DO13"/>
  <c r="FW13"/>
  <c r="FX13" s="1"/>
  <c r="DO17"/>
  <c r="FW17"/>
  <c r="FX17" s="1"/>
  <c r="DO22"/>
  <c r="FW22"/>
  <c r="FX22" s="1"/>
  <c r="DO25"/>
  <c r="FW25"/>
  <c r="FX25" s="1"/>
  <c r="FZ23" i="3"/>
  <c r="GA23" s="1"/>
  <c r="FZ19"/>
  <c r="GA19" s="1"/>
  <c r="FZ16"/>
  <c r="GA16" s="1"/>
  <c r="FZ12"/>
  <c r="GA12" s="1"/>
  <c r="FZ8"/>
  <c r="GA8" s="1"/>
  <c r="FZ5"/>
  <c r="GA5" s="1"/>
  <c r="FZ25"/>
  <c r="GA25" s="1"/>
  <c r="FZ22"/>
  <c r="GA22" s="1"/>
  <c r="FZ31"/>
  <c r="GA31" s="1"/>
  <c r="FZ15"/>
  <c r="GA15" s="1"/>
  <c r="FZ11"/>
  <c r="GA11" s="1"/>
  <c r="FZ7"/>
  <c r="GA7" s="1"/>
  <c r="FZ4"/>
  <c r="GA4" s="1"/>
  <c r="FZ21"/>
  <c r="GA21" s="1"/>
  <c r="FZ18"/>
  <c r="GA18" s="1"/>
  <c r="FZ14"/>
  <c r="GA14" s="1"/>
  <c r="FZ10"/>
  <c r="GA10" s="1"/>
  <c r="FZ6"/>
  <c r="GA6" s="1"/>
  <c r="FZ3"/>
  <c r="GA3" s="1"/>
  <c r="FZ24"/>
  <c r="GA24" s="1"/>
  <c r="FZ20"/>
  <c r="GA20" s="1"/>
  <c r="FZ17"/>
  <c r="GA17" s="1"/>
  <c r="FZ13"/>
  <c r="GA13" s="1"/>
  <c r="FZ9"/>
  <c r="GA9" s="1"/>
  <c r="FZ30"/>
  <c r="GA30" s="1"/>
  <c r="GT4" i="2"/>
  <c r="GU4" s="1"/>
  <c r="GT6"/>
  <c r="GU6" s="1"/>
  <c r="GT8"/>
  <c r="GU8" s="1"/>
  <c r="GT10"/>
  <c r="GU10" s="1"/>
  <c r="GT12"/>
  <c r="GU12" s="1"/>
  <c r="GT14"/>
  <c r="GU14" s="1"/>
  <c r="GT37"/>
  <c r="GU37" s="1"/>
  <c r="GT16"/>
  <c r="GU16" s="1"/>
  <c r="GT17"/>
  <c r="GU17" s="1"/>
  <c r="GT19"/>
  <c r="GU19" s="1"/>
  <c r="GT21"/>
  <c r="GU21" s="1"/>
  <c r="GT23"/>
  <c r="GU23" s="1"/>
  <c r="GT25"/>
  <c r="GU25" s="1"/>
  <c r="GT27"/>
  <c r="GU27" s="1"/>
  <c r="GT3"/>
  <c r="GU3" s="1"/>
  <c r="GT5"/>
  <c r="GU5" s="1"/>
  <c r="GT7"/>
  <c r="GU7" s="1"/>
  <c r="GT9"/>
  <c r="GU9" s="1"/>
  <c r="GT11"/>
  <c r="GU11" s="1"/>
  <c r="GT13"/>
  <c r="GU13" s="1"/>
  <c r="GT15"/>
  <c r="GU15" s="1"/>
  <c r="GT38"/>
  <c r="GU38" s="1"/>
  <c r="GT33"/>
  <c r="GU33" s="1"/>
  <c r="GT18"/>
  <c r="GU18" s="1"/>
  <c r="GT20"/>
  <c r="GU20" s="1"/>
  <c r="GT22"/>
  <c r="GU22" s="1"/>
  <c r="GT24"/>
  <c r="GU24" s="1"/>
  <c r="GT26"/>
  <c r="GU26" s="1"/>
  <c r="GT32"/>
  <c r="GU32" s="1"/>
  <c r="GT2"/>
  <c r="FZ2" i="3"/>
  <c r="GU2" i="2"/>
  <c r="CO2" i="3"/>
  <c r="Q4" i="9"/>
  <c r="DQ23" i="3"/>
  <c r="DR23" s="1"/>
  <c r="DQ21"/>
  <c r="DR21" s="1"/>
  <c r="DQ36"/>
  <c r="DR36" s="1"/>
  <c r="DQ19"/>
  <c r="DR19" s="1"/>
  <c r="DQ18"/>
  <c r="DR18" s="1"/>
  <c r="DQ16"/>
  <c r="DR16" s="1"/>
  <c r="DQ14"/>
  <c r="DR14" s="1"/>
  <c r="DQ12"/>
  <c r="DR12" s="1"/>
  <c r="DQ10"/>
  <c r="DR10" s="1"/>
  <c r="DQ8"/>
  <c r="DR8" s="1"/>
  <c r="DQ6"/>
  <c r="DR6" s="1"/>
  <c r="DQ5"/>
  <c r="DR5" s="1"/>
  <c r="DQ3"/>
  <c r="DR3" s="1"/>
  <c r="DQ25"/>
  <c r="DR25" s="1"/>
  <c r="DQ24"/>
  <c r="DR24" s="1"/>
  <c r="DQ22"/>
  <c r="DR22" s="1"/>
  <c r="DQ20"/>
  <c r="DR20" s="1"/>
  <c r="DQ35"/>
  <c r="DR35" s="1"/>
  <c r="DQ31"/>
  <c r="DR31" s="1"/>
  <c r="DQ17"/>
  <c r="DR17" s="1"/>
  <c r="DQ15"/>
  <c r="DR15" s="1"/>
  <c r="DQ13"/>
  <c r="DR13" s="1"/>
  <c r="DQ11"/>
  <c r="DR11" s="1"/>
  <c r="DQ9"/>
  <c r="DR9" s="1"/>
  <c r="DQ7"/>
  <c r="DR7" s="1"/>
  <c r="DQ30"/>
  <c r="DR30" s="1"/>
  <c r="DQ4"/>
  <c r="DR4" s="1"/>
  <c r="DQ33"/>
  <c r="DR33" s="1"/>
  <c r="DQ32" i="2"/>
  <c r="DR32" s="1"/>
  <c r="DM32"/>
  <c r="DQ24"/>
  <c r="DR24" s="1"/>
  <c r="DM24"/>
  <c r="DQ20"/>
  <c r="DR20" s="1"/>
  <c r="DM20"/>
  <c r="DN20" s="1"/>
  <c r="DQ33"/>
  <c r="DR33" s="1"/>
  <c r="DM33"/>
  <c r="DN33" s="1"/>
  <c r="DQ15"/>
  <c r="DR15" s="1"/>
  <c r="DM15"/>
  <c r="DN15" s="1"/>
  <c r="DM13"/>
  <c r="DQ13"/>
  <c r="DR13" s="1"/>
  <c r="DM9"/>
  <c r="DQ9"/>
  <c r="DR9" s="1"/>
  <c r="DM5"/>
  <c r="DQ5"/>
  <c r="DR5" s="1"/>
  <c r="DM36"/>
  <c r="DO36" s="1"/>
  <c r="DQ36"/>
  <c r="DR36" s="1"/>
  <c r="DM26"/>
  <c r="DQ26"/>
  <c r="DR26" s="1"/>
  <c r="DM22"/>
  <c r="DQ22"/>
  <c r="DR22" s="1"/>
  <c r="DM18"/>
  <c r="DQ18"/>
  <c r="DR18" s="1"/>
  <c r="DM38"/>
  <c r="DQ38"/>
  <c r="DR38" s="1"/>
  <c r="DQ11"/>
  <c r="DR11" s="1"/>
  <c r="DM11"/>
  <c r="DN11" s="1"/>
  <c r="DQ7"/>
  <c r="DR7" s="1"/>
  <c r="DM7"/>
  <c r="DN7" s="1"/>
  <c r="DQ3"/>
  <c r="DR3" s="1"/>
  <c r="DM3"/>
  <c r="DN3" s="1"/>
  <c r="DQ35"/>
  <c r="DR35" s="1"/>
  <c r="DM35"/>
  <c r="DO35" s="1"/>
  <c r="DQ27"/>
  <c r="DR27" s="1"/>
  <c r="DM27"/>
  <c r="DN27" s="1"/>
  <c r="DM25"/>
  <c r="DQ25"/>
  <c r="DR25" s="1"/>
  <c r="DM23"/>
  <c r="DQ23"/>
  <c r="DR23" s="1"/>
  <c r="DM21"/>
  <c r="DQ21"/>
  <c r="DR21" s="1"/>
  <c r="DQ19"/>
  <c r="DR19" s="1"/>
  <c r="DM19"/>
  <c r="DN19" s="1"/>
  <c r="DM17"/>
  <c r="DQ17"/>
  <c r="DR17" s="1"/>
  <c r="DQ16"/>
  <c r="DR16" s="1"/>
  <c r="DM16"/>
  <c r="DN16" s="1"/>
  <c r="DM37"/>
  <c r="DQ37"/>
  <c r="DR37" s="1"/>
  <c r="DQ14"/>
  <c r="DR14" s="1"/>
  <c r="DM14"/>
  <c r="DN14" s="1"/>
  <c r="DM12"/>
  <c r="DQ12"/>
  <c r="DR12" s="1"/>
  <c r="DQ10"/>
  <c r="DR10" s="1"/>
  <c r="DM10"/>
  <c r="DN10" s="1"/>
  <c r="DM8"/>
  <c r="DQ8"/>
  <c r="DR8" s="1"/>
  <c r="DQ6"/>
  <c r="DR6" s="1"/>
  <c r="DM6"/>
  <c r="DN6" s="1"/>
  <c r="DM4"/>
  <c r="DQ4"/>
  <c r="DR4" s="1"/>
  <c r="DQ34"/>
  <c r="DR34" s="1"/>
  <c r="DM34"/>
  <c r="DO34" s="1"/>
  <c r="DO23" i="7"/>
  <c r="DN23"/>
  <c r="DO20"/>
  <c r="DN20"/>
  <c r="DO15"/>
  <c r="DN15"/>
  <c r="DO9"/>
  <c r="DN9"/>
  <c r="DO6"/>
  <c r="DN6"/>
  <c r="DN2"/>
  <c r="DO2"/>
  <c r="DO24"/>
  <c r="DN24"/>
  <c r="DO21"/>
  <c r="DN21"/>
  <c r="DO18"/>
  <c r="DN18"/>
  <c r="DO16"/>
  <c r="DN16"/>
  <c r="DO31"/>
  <c r="DN31"/>
  <c r="DO10"/>
  <c r="DN10"/>
  <c r="DO7"/>
  <c r="DN7"/>
  <c r="DO3"/>
  <c r="DN3"/>
  <c r="DO35"/>
  <c r="DN35"/>
  <c r="DO32"/>
  <c r="DN32"/>
  <c r="DO26"/>
  <c r="DN26"/>
  <c r="DO29"/>
  <c r="DN29"/>
  <c r="DO19"/>
  <c r="DN19"/>
  <c r="DO34"/>
  <c r="DN34"/>
  <c r="DO14"/>
  <c r="DN14"/>
  <c r="DO12"/>
  <c r="DN12"/>
  <c r="DO30"/>
  <c r="DN30"/>
  <c r="DO5"/>
  <c r="DN5"/>
  <c r="BU32" i="2"/>
  <c r="DN32"/>
  <c r="BU24"/>
  <c r="DN24"/>
  <c r="BU2"/>
  <c r="BU35"/>
  <c r="BU27"/>
  <c r="BU25"/>
  <c r="DN25"/>
  <c r="BU23"/>
  <c r="DN23"/>
  <c r="BU21"/>
  <c r="DN21"/>
  <c r="BU19"/>
  <c r="BU17"/>
  <c r="DN17"/>
  <c r="BU16"/>
  <c r="BU37"/>
  <c r="DN37"/>
  <c r="BU14"/>
  <c r="BU12"/>
  <c r="DN12"/>
  <c r="BU10"/>
  <c r="BU8"/>
  <c r="DN8"/>
  <c r="BU6"/>
  <c r="BU4"/>
  <c r="DN4"/>
  <c r="BU34"/>
  <c r="BU36"/>
  <c r="DN36"/>
  <c r="BU26"/>
  <c r="DN26"/>
  <c r="BU22"/>
  <c r="DN22"/>
  <c r="BU20"/>
  <c r="BU18"/>
  <c r="DN18"/>
  <c r="BU33"/>
  <c r="BU38"/>
  <c r="DN38"/>
  <c r="BU15"/>
  <c r="BU13"/>
  <c r="DN13"/>
  <c r="BU11"/>
  <c r="BU9"/>
  <c r="DN9"/>
  <c r="BU7"/>
  <c r="BU5"/>
  <c r="DN5"/>
  <c r="BU3"/>
  <c r="CO34" i="3"/>
  <c r="DM34"/>
  <c r="DN34" s="1"/>
  <c r="CO21"/>
  <c r="DM21"/>
  <c r="FW21" s="1"/>
  <c r="FX21" s="1"/>
  <c r="CO25"/>
  <c r="DM25"/>
  <c r="FW25" s="1"/>
  <c r="FX25" s="1"/>
  <c r="CO24"/>
  <c r="DM24"/>
  <c r="FW24" s="1"/>
  <c r="FX24" s="1"/>
  <c r="CO22"/>
  <c r="DM22"/>
  <c r="FW22" s="1"/>
  <c r="FX22" s="1"/>
  <c r="CO20"/>
  <c r="DM20"/>
  <c r="FW20" s="1"/>
  <c r="FX20" s="1"/>
  <c r="CO35"/>
  <c r="DM35"/>
  <c r="CO31"/>
  <c r="DM31"/>
  <c r="FW31" s="1"/>
  <c r="FX31" s="1"/>
  <c r="CO17"/>
  <c r="DM17"/>
  <c r="FW17" s="1"/>
  <c r="FX17" s="1"/>
  <c r="CO15"/>
  <c r="DM15"/>
  <c r="FW15" s="1"/>
  <c r="FX15" s="1"/>
  <c r="CO13"/>
  <c r="DM13"/>
  <c r="FW13" s="1"/>
  <c r="FX13" s="1"/>
  <c r="CO11"/>
  <c r="DM11"/>
  <c r="FW11" s="1"/>
  <c r="FX11" s="1"/>
  <c r="CO9"/>
  <c r="DM9"/>
  <c r="FW9" s="1"/>
  <c r="FX9" s="1"/>
  <c r="CO7"/>
  <c r="DM7"/>
  <c r="FW7" s="1"/>
  <c r="FX7" s="1"/>
  <c r="CO30"/>
  <c r="DM30"/>
  <c r="FW30" s="1"/>
  <c r="FX30" s="1"/>
  <c r="CO4"/>
  <c r="DM4"/>
  <c r="FW4" s="1"/>
  <c r="FX4" s="1"/>
  <c r="CO33"/>
  <c r="DM33"/>
  <c r="CO23"/>
  <c r="DM23"/>
  <c r="FW23" s="1"/>
  <c r="FX23" s="1"/>
  <c r="CO36"/>
  <c r="DM36"/>
  <c r="CO19"/>
  <c r="DM19"/>
  <c r="FW19" s="1"/>
  <c r="FX19" s="1"/>
  <c r="CO18"/>
  <c r="DM18"/>
  <c r="FW18" s="1"/>
  <c r="FX18" s="1"/>
  <c r="CO16"/>
  <c r="DM16"/>
  <c r="FW16" s="1"/>
  <c r="FX16" s="1"/>
  <c r="CO14"/>
  <c r="DM14"/>
  <c r="FW14" s="1"/>
  <c r="FX14" s="1"/>
  <c r="CO12"/>
  <c r="DM12"/>
  <c r="FW12" s="1"/>
  <c r="FX12" s="1"/>
  <c r="CO10"/>
  <c r="DM10"/>
  <c r="FW10" s="1"/>
  <c r="FX10" s="1"/>
  <c r="CO8"/>
  <c r="DM8"/>
  <c r="FW8" s="1"/>
  <c r="FX8" s="1"/>
  <c r="CO6"/>
  <c r="DM6"/>
  <c r="FW6" s="1"/>
  <c r="FX6" s="1"/>
  <c r="CO5"/>
  <c r="DM5"/>
  <c r="FW5" s="1"/>
  <c r="FX5" s="1"/>
  <c r="CO3"/>
  <c r="DM3"/>
  <c r="FW3" s="1"/>
  <c r="FX3" s="1"/>
  <c r="BR2" i="6"/>
  <c r="BS2" s="1"/>
  <c r="BT2" s="1"/>
  <c r="BR3"/>
  <c r="BS3" s="1"/>
  <c r="BT3" s="1"/>
  <c r="BR4"/>
  <c r="BS4" s="1"/>
  <c r="BT4" s="1"/>
  <c r="BR5"/>
  <c r="BS5" s="1"/>
  <c r="BT5" s="1"/>
  <c r="BR6"/>
  <c r="BS6" s="1"/>
  <c r="BT6" s="1"/>
  <c r="BR7"/>
  <c r="BS7" s="1"/>
  <c r="BT7" s="1"/>
  <c r="BR8"/>
  <c r="BS8" s="1"/>
  <c r="BT8" s="1"/>
  <c r="BR9"/>
  <c r="BS9" s="1"/>
  <c r="BT9" s="1"/>
  <c r="BR10"/>
  <c r="BS10" s="1"/>
  <c r="BT10" s="1"/>
  <c r="BR23"/>
  <c r="BS23" s="1"/>
  <c r="BT23" s="1"/>
  <c r="O13" i="11" s="1"/>
  <c r="BR11" i="6"/>
  <c r="BS11" s="1"/>
  <c r="BT11" s="1"/>
  <c r="BR12"/>
  <c r="BS12" s="1"/>
  <c r="BT12" s="1"/>
  <c r="BR26"/>
  <c r="BS26" s="1"/>
  <c r="BT26" s="1"/>
  <c r="BR13"/>
  <c r="BS13" s="1"/>
  <c r="BT13" s="1"/>
  <c r="BR14"/>
  <c r="BS14" s="1"/>
  <c r="BT14" s="1"/>
  <c r="BR15"/>
  <c r="BS15" s="1"/>
  <c r="BT15" s="1"/>
  <c r="BR16"/>
  <c r="BS16" s="1"/>
  <c r="BT16" s="1"/>
  <c r="BR17"/>
  <c r="BS17" s="1"/>
  <c r="BT17" s="1"/>
  <c r="BR18"/>
  <c r="BS18" s="1"/>
  <c r="BT18" s="1"/>
  <c r="BR19"/>
  <c r="BS19" s="1"/>
  <c r="BT19" s="1"/>
  <c r="BR27"/>
  <c r="BS27" s="1"/>
  <c r="BT27" s="1"/>
  <c r="BR20"/>
  <c r="BS20" s="1"/>
  <c r="BT20" s="1"/>
  <c r="BR25"/>
  <c r="BS25" s="1"/>
  <c r="BT25" s="1"/>
  <c r="BQ2"/>
  <c r="BQ3"/>
  <c r="BQ4"/>
  <c r="BQ5"/>
  <c r="BQ6"/>
  <c r="BQ7"/>
  <c r="BQ8"/>
  <c r="BQ9"/>
  <c r="BQ10"/>
  <c r="BQ23"/>
  <c r="BQ11"/>
  <c r="BQ12"/>
  <c r="BQ26"/>
  <c r="BQ13"/>
  <c r="BQ14"/>
  <c r="BQ15"/>
  <c r="BQ16"/>
  <c r="BQ17"/>
  <c r="BQ18"/>
  <c r="BQ19"/>
  <c r="BQ27"/>
  <c r="BQ20"/>
  <c r="BQ25"/>
  <c r="BR3" i="4"/>
  <c r="BS3" s="1"/>
  <c r="BT3" s="1"/>
  <c r="BR38"/>
  <c r="BS38" s="1"/>
  <c r="BT38" s="1"/>
  <c r="BR4"/>
  <c r="BS4" s="1"/>
  <c r="BT4" s="1"/>
  <c r="BR5"/>
  <c r="BS5" s="1"/>
  <c r="BT5" s="1"/>
  <c r="BR6"/>
  <c r="BS6" s="1"/>
  <c r="BT6" s="1"/>
  <c r="BR7"/>
  <c r="BS7" s="1"/>
  <c r="BT7" s="1"/>
  <c r="BR8"/>
  <c r="BS8" s="1"/>
  <c r="BT8" s="1"/>
  <c r="BR9"/>
  <c r="BS9" s="1"/>
  <c r="BT9" s="1"/>
  <c r="BR10"/>
  <c r="BS10" s="1"/>
  <c r="BT10" s="1"/>
  <c r="BR11"/>
  <c r="BS11" s="1"/>
  <c r="BT11" s="1"/>
  <c r="BR12"/>
  <c r="BS12" s="1"/>
  <c r="BT12" s="1"/>
  <c r="BR13"/>
  <c r="BS13" s="1"/>
  <c r="BT13" s="1"/>
  <c r="BR14"/>
  <c r="BS14" s="1"/>
  <c r="BT14" s="1"/>
  <c r="BR15"/>
  <c r="BS15" s="1"/>
  <c r="BT15" s="1"/>
  <c r="BR16"/>
  <c r="BS16" s="1"/>
  <c r="BT16" s="1"/>
  <c r="BR17"/>
  <c r="BS17" s="1"/>
  <c r="BT17" s="1"/>
  <c r="BR18"/>
  <c r="BS18" s="1"/>
  <c r="BT18" s="1"/>
  <c r="BR19"/>
  <c r="BS19" s="1"/>
  <c r="BT19" s="1"/>
  <c r="BR20"/>
  <c r="BS20" s="1"/>
  <c r="BT20" s="1"/>
  <c r="BR21"/>
  <c r="BS21" s="1"/>
  <c r="BT21" s="1"/>
  <c r="BR22"/>
  <c r="BS22" s="1"/>
  <c r="BT22" s="1"/>
  <c r="BR23"/>
  <c r="BS23" s="1"/>
  <c r="BT23" s="1"/>
  <c r="BR24"/>
  <c r="BS24" s="1"/>
  <c r="BT24" s="1"/>
  <c r="BR25"/>
  <c r="BS25" s="1"/>
  <c r="BT25" s="1"/>
  <c r="BR26"/>
  <c r="BS26" s="1"/>
  <c r="BT26" s="1"/>
  <c r="BR27"/>
  <c r="BS27" s="1"/>
  <c r="BT27" s="1"/>
  <c r="BR37"/>
  <c r="BS37" s="1"/>
  <c r="BT37" s="1"/>
  <c r="BR28"/>
  <c r="BS28" s="1"/>
  <c r="BT28" s="1"/>
  <c r="BR29"/>
  <c r="BS29" s="1"/>
  <c r="BT29" s="1"/>
  <c r="BR30"/>
  <c r="BS30" s="1"/>
  <c r="BT30" s="1"/>
  <c r="BR31"/>
  <c r="BS31" s="1"/>
  <c r="BT31" s="1"/>
  <c r="BR32"/>
  <c r="BS32" s="1"/>
  <c r="BT32" s="1"/>
  <c r="BR2"/>
  <c r="BS2" s="1"/>
  <c r="BT2" s="1"/>
  <c r="BQ3"/>
  <c r="BQ38"/>
  <c r="BQ4"/>
  <c r="BQ5"/>
  <c r="BQ6"/>
  <c r="BQ7"/>
  <c r="BQ8"/>
  <c r="BQ9"/>
  <c r="BQ10"/>
  <c r="BQ11"/>
  <c r="BQ12"/>
  <c r="BQ13"/>
  <c r="BQ14"/>
  <c r="BQ15"/>
  <c r="BQ16"/>
  <c r="BQ17"/>
  <c r="BQ18"/>
  <c r="BQ19"/>
  <c r="BQ20"/>
  <c r="BQ21"/>
  <c r="BQ22"/>
  <c r="BQ23"/>
  <c r="BQ24"/>
  <c r="BQ25"/>
  <c r="BQ26"/>
  <c r="BQ27"/>
  <c r="BQ37"/>
  <c r="BQ28"/>
  <c r="BQ29"/>
  <c r="BQ30"/>
  <c r="BQ31"/>
  <c r="BQ32"/>
  <c r="BQ2"/>
  <c r="BR29" i="5"/>
  <c r="BS29" s="1"/>
  <c r="BT29" s="1"/>
  <c r="BR3"/>
  <c r="BS3" s="1"/>
  <c r="BT3" s="1"/>
  <c r="BR4"/>
  <c r="BS4" s="1"/>
  <c r="BT4" s="1"/>
  <c r="BR5"/>
  <c r="BS5" s="1"/>
  <c r="BT5" s="1"/>
  <c r="BR6"/>
  <c r="BS6" s="1"/>
  <c r="BT6" s="1"/>
  <c r="BR7"/>
  <c r="BS7" s="1"/>
  <c r="BT7" s="1"/>
  <c r="BR8"/>
  <c r="BS8" s="1"/>
  <c r="BT8" s="1"/>
  <c r="BR9"/>
  <c r="BS9" s="1"/>
  <c r="BT9" s="1"/>
  <c r="BR10"/>
  <c r="BS10" s="1"/>
  <c r="BT10" s="1"/>
  <c r="BR11"/>
  <c r="BS11" s="1"/>
  <c r="BT11" s="1"/>
  <c r="BR12"/>
  <c r="BS12" s="1"/>
  <c r="BT12" s="1"/>
  <c r="BR13"/>
  <c r="BS13" s="1"/>
  <c r="BT13" s="1"/>
  <c r="BR14"/>
  <c r="BS14" s="1"/>
  <c r="BT14" s="1"/>
  <c r="BR15"/>
  <c r="BS15" s="1"/>
  <c r="BT15" s="1"/>
  <c r="BR16"/>
  <c r="BS16" s="1"/>
  <c r="BT16" s="1"/>
  <c r="BR30"/>
  <c r="BS30" s="1"/>
  <c r="BT30" s="1"/>
  <c r="BR17"/>
  <c r="BS17" s="1"/>
  <c r="BT17" s="1"/>
  <c r="BR18"/>
  <c r="BS18" s="1"/>
  <c r="BT18" s="1"/>
  <c r="BR19"/>
  <c r="BS19" s="1"/>
  <c r="BT19" s="1"/>
  <c r="BR20"/>
  <c r="BS20" s="1"/>
  <c r="BT20" s="1"/>
  <c r="BR21"/>
  <c r="BS21" s="1"/>
  <c r="BT21" s="1"/>
  <c r="BR22"/>
  <c r="BS22" s="1"/>
  <c r="BT22" s="1"/>
  <c r="BR2"/>
  <c r="BS2" s="1"/>
  <c r="BT2" s="1"/>
  <c r="BQ29"/>
  <c r="BQ3"/>
  <c r="BQ4"/>
  <c r="BQ5"/>
  <c r="BQ6"/>
  <c r="BQ7"/>
  <c r="BQ8"/>
  <c r="BQ9"/>
  <c r="BQ10"/>
  <c r="BQ11"/>
  <c r="BQ12"/>
  <c r="BQ13"/>
  <c r="BQ14"/>
  <c r="BQ15"/>
  <c r="BQ16"/>
  <c r="BQ30"/>
  <c r="BQ17"/>
  <c r="BQ18"/>
  <c r="BQ19"/>
  <c r="BQ20"/>
  <c r="BQ21"/>
  <c r="BQ22"/>
  <c r="BQ2"/>
  <c r="DN34" i="2" l="1"/>
  <c r="DN35"/>
  <c r="O34" i="10"/>
  <c r="FZ31" i="4"/>
  <c r="GA31" s="1"/>
  <c r="O32" i="10"/>
  <c r="FZ29" i="4"/>
  <c r="GA29" s="1"/>
  <c r="O29" i="10"/>
  <c r="FZ26" i="4"/>
  <c r="GA26" s="1"/>
  <c r="O27" i="10"/>
  <c r="FZ24" i="4"/>
  <c r="GA24" s="1"/>
  <c r="O25" i="10"/>
  <c r="FZ22" i="4"/>
  <c r="GA22" s="1"/>
  <c r="O23" i="10"/>
  <c r="FZ20" i="4"/>
  <c r="GA20" s="1"/>
  <c r="O21" i="10"/>
  <c r="FZ18" i="4"/>
  <c r="GA18" s="1"/>
  <c r="O19" i="10"/>
  <c r="FZ16" i="4"/>
  <c r="GA16" s="1"/>
  <c r="O17" i="10"/>
  <c r="FZ14" i="4"/>
  <c r="GA14" s="1"/>
  <c r="O15" i="10"/>
  <c r="FZ12" i="4"/>
  <c r="GA12" s="1"/>
  <c r="O13" i="10"/>
  <c r="FZ10" i="4"/>
  <c r="GA10" s="1"/>
  <c r="O11" i="10"/>
  <c r="FZ8" i="4"/>
  <c r="GA8" s="1"/>
  <c r="O9" i="10"/>
  <c r="FZ6" i="4"/>
  <c r="GA6" s="1"/>
  <c r="O7" i="10"/>
  <c r="FZ4" i="4"/>
  <c r="GA4" s="1"/>
  <c r="O5" i="10"/>
  <c r="FZ3" i="4"/>
  <c r="GA3" s="1"/>
  <c r="O35" i="10"/>
  <c r="FZ32" i="4"/>
  <c r="GA32" s="1"/>
  <c r="O33" i="10"/>
  <c r="FZ30" i="4"/>
  <c r="GA30" s="1"/>
  <c r="O31" i="10"/>
  <c r="FZ28" i="4"/>
  <c r="GA28" s="1"/>
  <c r="O30" i="10"/>
  <c r="FZ27" i="4"/>
  <c r="GA27" s="1"/>
  <c r="O28" i="10"/>
  <c r="FZ25" i="4"/>
  <c r="GA25" s="1"/>
  <c r="O26" i="10"/>
  <c r="FZ23" i="4"/>
  <c r="GA23" s="1"/>
  <c r="O24" i="10"/>
  <c r="FZ21" i="4"/>
  <c r="GA21" s="1"/>
  <c r="O22" i="10"/>
  <c r="FZ19" i="4"/>
  <c r="GA19" s="1"/>
  <c r="O20" i="10"/>
  <c r="FZ17" i="4"/>
  <c r="GA17" s="1"/>
  <c r="O18" i="10"/>
  <c r="FZ15" i="4"/>
  <c r="GA15" s="1"/>
  <c r="O16" i="10"/>
  <c r="FZ13" i="4"/>
  <c r="GA13" s="1"/>
  <c r="O14" i="10"/>
  <c r="FZ11" i="4"/>
  <c r="GA11" s="1"/>
  <c r="O12" i="10"/>
  <c r="FZ9" i="4"/>
  <c r="GA9" s="1"/>
  <c r="O10" i="10"/>
  <c r="FZ7" i="4"/>
  <c r="GA7" s="1"/>
  <c r="O8" i="10"/>
  <c r="FZ5" i="4"/>
  <c r="GA5" s="1"/>
  <c r="O6" i="10"/>
  <c r="FZ38" i="4"/>
  <c r="GA38" s="1"/>
  <c r="O21" i="11"/>
  <c r="FZ18" i="6"/>
  <c r="GA18" s="1"/>
  <c r="O19" i="11"/>
  <c r="FZ16" i="6"/>
  <c r="GA16" s="1"/>
  <c r="O17" i="11"/>
  <c r="FZ14" i="6"/>
  <c r="GA14" s="1"/>
  <c r="O14" i="11"/>
  <c r="FZ11" i="6"/>
  <c r="GA11" s="1"/>
  <c r="O12" i="11"/>
  <c r="FZ10" i="6"/>
  <c r="GA10" s="1"/>
  <c r="O10" i="11"/>
  <c r="FZ8" i="6"/>
  <c r="GA8" s="1"/>
  <c r="O8" i="11"/>
  <c r="FZ6" i="6"/>
  <c r="GA6" s="1"/>
  <c r="O6" i="11"/>
  <c r="FZ4" i="6"/>
  <c r="GA4" s="1"/>
  <c r="O23" i="11"/>
  <c r="FZ20" i="6"/>
  <c r="GA20" s="1"/>
  <c r="O22" i="11"/>
  <c r="FZ19" i="6"/>
  <c r="GA19" s="1"/>
  <c r="O20" i="11"/>
  <c r="FZ17" i="6"/>
  <c r="GA17" s="1"/>
  <c r="O18" i="11"/>
  <c r="FZ15" i="6"/>
  <c r="GA15" s="1"/>
  <c r="O16" i="11"/>
  <c r="FZ13" i="6"/>
  <c r="GA13" s="1"/>
  <c r="O15" i="11"/>
  <c r="FZ12" i="6"/>
  <c r="GA12" s="1"/>
  <c r="O11" i="11"/>
  <c r="FZ9" i="6"/>
  <c r="GA9" s="1"/>
  <c r="O9" i="11"/>
  <c r="FZ7" i="6"/>
  <c r="GA7" s="1"/>
  <c r="O7" i="11"/>
  <c r="FZ5" i="6"/>
  <c r="GA5" s="1"/>
  <c r="O5" i="11"/>
  <c r="FZ3" i="6"/>
  <c r="GA3" s="1"/>
  <c r="GA2" i="3"/>
  <c r="DO4" i="2"/>
  <c r="GQ4"/>
  <c r="GR4" s="1"/>
  <c r="DO8"/>
  <c r="GQ8"/>
  <c r="GR8" s="1"/>
  <c r="DO12"/>
  <c r="GQ12"/>
  <c r="GR12" s="1"/>
  <c r="DO37"/>
  <c r="GQ37"/>
  <c r="GR37" s="1"/>
  <c r="DO17"/>
  <c r="GQ17"/>
  <c r="GR17" s="1"/>
  <c r="DO21"/>
  <c r="GQ21"/>
  <c r="GR21" s="1"/>
  <c r="DO23"/>
  <c r="GQ23"/>
  <c r="GR23" s="1"/>
  <c r="DO25"/>
  <c r="GQ25"/>
  <c r="GR25" s="1"/>
  <c r="DO38"/>
  <c r="GQ38"/>
  <c r="GR38" s="1"/>
  <c r="DO18"/>
  <c r="GQ18"/>
  <c r="GR18" s="1"/>
  <c r="DO22"/>
  <c r="GQ22"/>
  <c r="GR22" s="1"/>
  <c r="DO26"/>
  <c r="GQ26"/>
  <c r="GR26" s="1"/>
  <c r="DO5"/>
  <c r="GQ5"/>
  <c r="GR5" s="1"/>
  <c r="DO9"/>
  <c r="GQ9"/>
  <c r="GR9" s="1"/>
  <c r="DO13"/>
  <c r="GQ13"/>
  <c r="GR13" s="1"/>
  <c r="DO6"/>
  <c r="GQ6"/>
  <c r="GR6" s="1"/>
  <c r="DO10"/>
  <c r="GQ10"/>
  <c r="GR10" s="1"/>
  <c r="DO14"/>
  <c r="GQ14"/>
  <c r="GR14" s="1"/>
  <c r="DO16"/>
  <c r="GQ16"/>
  <c r="GR16" s="1"/>
  <c r="DO19"/>
  <c r="GQ19"/>
  <c r="GR19" s="1"/>
  <c r="DO27"/>
  <c r="GQ27"/>
  <c r="GR27" s="1"/>
  <c r="DO3"/>
  <c r="GQ3"/>
  <c r="GR3" s="1"/>
  <c r="DO7"/>
  <c r="GQ7"/>
  <c r="GR7" s="1"/>
  <c r="DO11"/>
  <c r="GQ11"/>
  <c r="GR11" s="1"/>
  <c r="DO15"/>
  <c r="GQ15"/>
  <c r="GR15" s="1"/>
  <c r="DO33"/>
  <c r="GQ33"/>
  <c r="GR33" s="1"/>
  <c r="DO20"/>
  <c r="GQ20"/>
  <c r="GR20" s="1"/>
  <c r="DO24"/>
  <c r="GQ24"/>
  <c r="GR24" s="1"/>
  <c r="DO32"/>
  <c r="GQ32"/>
  <c r="GR32" s="1"/>
  <c r="O23" i="12"/>
  <c r="FZ21" i="5"/>
  <c r="GA21" s="1"/>
  <c r="O21" i="12"/>
  <c r="FZ19" i="5"/>
  <c r="GA19" s="1"/>
  <c r="O19" i="12"/>
  <c r="FZ17" i="5"/>
  <c r="GA17" s="1"/>
  <c r="O18" i="12"/>
  <c r="FZ16" i="5"/>
  <c r="GA16" s="1"/>
  <c r="O16" i="12"/>
  <c r="FZ14" i="5"/>
  <c r="GA14" s="1"/>
  <c r="O14" i="12"/>
  <c r="FZ12" i="5"/>
  <c r="GA12" s="1"/>
  <c r="O12" i="12"/>
  <c r="FZ10" i="5"/>
  <c r="GA10" s="1"/>
  <c r="O10" i="12"/>
  <c r="FZ8" i="5"/>
  <c r="GA8" s="1"/>
  <c r="O8" i="12"/>
  <c r="FZ6" i="5"/>
  <c r="GA6" s="1"/>
  <c r="O6" i="12"/>
  <c r="FZ4" i="5"/>
  <c r="GA4" s="1"/>
  <c r="O24" i="12"/>
  <c r="FZ22" i="5"/>
  <c r="GA22" s="1"/>
  <c r="O22" i="12"/>
  <c r="FZ20" i="5"/>
  <c r="GA20" s="1"/>
  <c r="O20" i="12"/>
  <c r="FZ18" i="5"/>
  <c r="GA18" s="1"/>
  <c r="O17" i="12"/>
  <c r="FZ15" i="5"/>
  <c r="GA15" s="1"/>
  <c r="O15" i="12"/>
  <c r="FZ13" i="5"/>
  <c r="GA13" s="1"/>
  <c r="O13" i="12"/>
  <c r="FZ11" i="5"/>
  <c r="GA11" s="1"/>
  <c r="O11" i="12"/>
  <c r="FZ9" i="5"/>
  <c r="GA9" s="1"/>
  <c r="O9" i="12"/>
  <c r="FZ7" i="5"/>
  <c r="GA7" s="1"/>
  <c r="O7" i="12"/>
  <c r="FZ5" i="5"/>
  <c r="GA5" s="1"/>
  <c r="O5" i="12"/>
  <c r="FZ3" i="5"/>
  <c r="GA3" s="1"/>
  <c r="FZ2" i="4"/>
  <c r="FZ2" i="5"/>
  <c r="FZ2" i="6"/>
  <c r="DM20"/>
  <c r="FW20" s="1"/>
  <c r="FX20" s="1"/>
  <c r="DQ20"/>
  <c r="DR20" s="1"/>
  <c r="DM19"/>
  <c r="FW19" s="1"/>
  <c r="FX19" s="1"/>
  <c r="DQ19"/>
  <c r="DR19" s="1"/>
  <c r="DM17"/>
  <c r="FW17" s="1"/>
  <c r="FX17" s="1"/>
  <c r="DQ17"/>
  <c r="DR17" s="1"/>
  <c r="DM15"/>
  <c r="FW15" s="1"/>
  <c r="FX15" s="1"/>
  <c r="DQ15"/>
  <c r="DR15" s="1"/>
  <c r="DM13"/>
  <c r="FW13" s="1"/>
  <c r="FX13" s="1"/>
  <c r="DQ13"/>
  <c r="DR13" s="1"/>
  <c r="DM12"/>
  <c r="FW12" s="1"/>
  <c r="FX12" s="1"/>
  <c r="DQ12"/>
  <c r="DR12" s="1"/>
  <c r="DM23"/>
  <c r="DQ23"/>
  <c r="DR23" s="1"/>
  <c r="DM9"/>
  <c r="FW9" s="1"/>
  <c r="FX9" s="1"/>
  <c r="DQ9"/>
  <c r="DR9" s="1"/>
  <c r="DM7"/>
  <c r="FW7" s="1"/>
  <c r="FX7" s="1"/>
  <c r="DQ7"/>
  <c r="DR7" s="1"/>
  <c r="DM5"/>
  <c r="FW5" s="1"/>
  <c r="FX5" s="1"/>
  <c r="DQ5"/>
  <c r="DR5" s="1"/>
  <c r="DM3"/>
  <c r="FW3" s="1"/>
  <c r="FX3" s="1"/>
  <c r="DQ3"/>
  <c r="DR3" s="1"/>
  <c r="DM27"/>
  <c r="DQ27"/>
  <c r="DR27" s="1"/>
  <c r="DM18"/>
  <c r="FW18" s="1"/>
  <c r="FX18" s="1"/>
  <c r="DQ18"/>
  <c r="DR18" s="1"/>
  <c r="DM16"/>
  <c r="FW16" s="1"/>
  <c r="FX16" s="1"/>
  <c r="DQ16"/>
  <c r="DR16" s="1"/>
  <c r="DM14"/>
  <c r="FW14" s="1"/>
  <c r="FX14" s="1"/>
  <c r="DQ14"/>
  <c r="DR14" s="1"/>
  <c r="DM26"/>
  <c r="DQ26"/>
  <c r="DR26" s="1"/>
  <c r="DM11"/>
  <c r="FW11" s="1"/>
  <c r="FX11" s="1"/>
  <c r="DQ11"/>
  <c r="DR11" s="1"/>
  <c r="DM10"/>
  <c r="FW10" s="1"/>
  <c r="FX10" s="1"/>
  <c r="DQ10"/>
  <c r="DR10" s="1"/>
  <c r="DM8"/>
  <c r="FW8" s="1"/>
  <c r="FX8" s="1"/>
  <c r="DQ8"/>
  <c r="DR8" s="1"/>
  <c r="DM6"/>
  <c r="FW6" s="1"/>
  <c r="FX6" s="1"/>
  <c r="DQ6"/>
  <c r="DR6" s="1"/>
  <c r="DM4"/>
  <c r="FW4" s="1"/>
  <c r="FX4" s="1"/>
  <c r="DQ4"/>
  <c r="DR4" s="1"/>
  <c r="O4" i="11"/>
  <c r="DQ2" i="6"/>
  <c r="DR2" s="1"/>
  <c r="DM2"/>
  <c r="DM21" i="5"/>
  <c r="FW21" s="1"/>
  <c r="FX21" s="1"/>
  <c r="DQ21"/>
  <c r="DR21" s="1"/>
  <c r="DM17"/>
  <c r="FW17" s="1"/>
  <c r="FX17" s="1"/>
  <c r="DQ17"/>
  <c r="DR17" s="1"/>
  <c r="DM14"/>
  <c r="FW14" s="1"/>
  <c r="FX14" s="1"/>
  <c r="DQ14"/>
  <c r="DR14" s="1"/>
  <c r="DM22"/>
  <c r="FW22" s="1"/>
  <c r="FX22" s="1"/>
  <c r="DQ22"/>
  <c r="DR22" s="1"/>
  <c r="DM20"/>
  <c r="FW20" s="1"/>
  <c r="FX20" s="1"/>
  <c r="DQ20"/>
  <c r="DR20" s="1"/>
  <c r="DM18"/>
  <c r="FW18" s="1"/>
  <c r="FX18" s="1"/>
  <c r="DQ18"/>
  <c r="DR18" s="1"/>
  <c r="DM30"/>
  <c r="DQ30"/>
  <c r="DR30" s="1"/>
  <c r="DM15"/>
  <c r="FW15" s="1"/>
  <c r="FX15" s="1"/>
  <c r="DQ15"/>
  <c r="DR15" s="1"/>
  <c r="DM13"/>
  <c r="FW13" s="1"/>
  <c r="FX13" s="1"/>
  <c r="DQ13"/>
  <c r="DR13" s="1"/>
  <c r="DM11"/>
  <c r="FW11" s="1"/>
  <c r="FX11" s="1"/>
  <c r="DQ11"/>
  <c r="DR11" s="1"/>
  <c r="DM9"/>
  <c r="FW9" s="1"/>
  <c r="FX9" s="1"/>
  <c r="DQ9"/>
  <c r="DR9" s="1"/>
  <c r="DM7"/>
  <c r="FW7" s="1"/>
  <c r="FX7" s="1"/>
  <c r="DQ7"/>
  <c r="DR7" s="1"/>
  <c r="DM5"/>
  <c r="FW5" s="1"/>
  <c r="FX5" s="1"/>
  <c r="DQ5"/>
  <c r="DR5" s="1"/>
  <c r="DM3"/>
  <c r="FW3" s="1"/>
  <c r="FX3" s="1"/>
  <c r="DQ3"/>
  <c r="DR3" s="1"/>
  <c r="O4" i="12"/>
  <c r="DM2" i="5"/>
  <c r="DQ2"/>
  <c r="DR2" s="1"/>
  <c r="DM19"/>
  <c r="FW19" s="1"/>
  <c r="FX19" s="1"/>
  <c r="DQ19"/>
  <c r="DR19" s="1"/>
  <c r="DM16"/>
  <c r="FW16" s="1"/>
  <c r="FX16" s="1"/>
  <c r="DQ16"/>
  <c r="DR16" s="1"/>
  <c r="DM12"/>
  <c r="FW12" s="1"/>
  <c r="FX12" s="1"/>
  <c r="DQ12"/>
  <c r="DR12" s="1"/>
  <c r="DM10"/>
  <c r="FW10" s="1"/>
  <c r="FX10" s="1"/>
  <c r="DQ10"/>
  <c r="DR10" s="1"/>
  <c r="DM8"/>
  <c r="FW8" s="1"/>
  <c r="FX8" s="1"/>
  <c r="DQ8"/>
  <c r="DR8" s="1"/>
  <c r="DM6"/>
  <c r="FW6" s="1"/>
  <c r="FX6" s="1"/>
  <c r="DQ6"/>
  <c r="DR6" s="1"/>
  <c r="DM4"/>
  <c r="FW4" s="1"/>
  <c r="FX4" s="1"/>
  <c r="DQ4"/>
  <c r="DR4" s="1"/>
  <c r="DM29"/>
  <c r="DQ29"/>
  <c r="DR29" s="1"/>
  <c r="DM32" i="4"/>
  <c r="FW32" s="1"/>
  <c r="FX32" s="1"/>
  <c r="DQ32"/>
  <c r="DR32" s="1"/>
  <c r="DM30"/>
  <c r="FW30" s="1"/>
  <c r="FX30" s="1"/>
  <c r="DQ30"/>
  <c r="DR30" s="1"/>
  <c r="DM28"/>
  <c r="FW28" s="1"/>
  <c r="FX28" s="1"/>
  <c r="DQ28"/>
  <c r="DR28" s="1"/>
  <c r="DM27"/>
  <c r="FW27" s="1"/>
  <c r="FX27" s="1"/>
  <c r="DQ27"/>
  <c r="DR27" s="1"/>
  <c r="DM25"/>
  <c r="FW25" s="1"/>
  <c r="FX25" s="1"/>
  <c r="DQ25"/>
  <c r="DR25" s="1"/>
  <c r="DM23"/>
  <c r="FW23" s="1"/>
  <c r="FX23" s="1"/>
  <c r="DQ23"/>
  <c r="DR23" s="1"/>
  <c r="DM21"/>
  <c r="FW21" s="1"/>
  <c r="FX21" s="1"/>
  <c r="DQ21"/>
  <c r="DR21" s="1"/>
  <c r="DM19"/>
  <c r="FW19" s="1"/>
  <c r="FX19" s="1"/>
  <c r="DQ19"/>
  <c r="DR19" s="1"/>
  <c r="DM17"/>
  <c r="FW17" s="1"/>
  <c r="FX17" s="1"/>
  <c r="DQ17"/>
  <c r="DR17" s="1"/>
  <c r="DM15"/>
  <c r="FW15" s="1"/>
  <c r="FX15" s="1"/>
  <c r="DQ15"/>
  <c r="DR15" s="1"/>
  <c r="DM13"/>
  <c r="FW13" s="1"/>
  <c r="FX13" s="1"/>
  <c r="DQ13"/>
  <c r="DR13" s="1"/>
  <c r="DM11"/>
  <c r="FW11" s="1"/>
  <c r="FX11" s="1"/>
  <c r="DQ11"/>
  <c r="DR11" s="1"/>
  <c r="DM9"/>
  <c r="FW9" s="1"/>
  <c r="FX9" s="1"/>
  <c r="DQ9"/>
  <c r="DR9" s="1"/>
  <c r="DM7"/>
  <c r="FW7" s="1"/>
  <c r="FX7" s="1"/>
  <c r="DQ7"/>
  <c r="DR7" s="1"/>
  <c r="DM5"/>
  <c r="FW5" s="1"/>
  <c r="FX5" s="1"/>
  <c r="DQ5"/>
  <c r="DR5" s="1"/>
  <c r="DM38"/>
  <c r="FW38" s="1"/>
  <c r="FX38" s="1"/>
  <c r="DQ38"/>
  <c r="DR38" s="1"/>
  <c r="O4" i="10"/>
  <c r="DQ2" i="4"/>
  <c r="DR2" s="1"/>
  <c r="DM2"/>
  <c r="DM31"/>
  <c r="FW31" s="1"/>
  <c r="FX31" s="1"/>
  <c r="DQ31"/>
  <c r="DR31" s="1"/>
  <c r="DM29"/>
  <c r="FW29" s="1"/>
  <c r="FX29" s="1"/>
  <c r="DQ29"/>
  <c r="DR29" s="1"/>
  <c r="DM37"/>
  <c r="DQ37"/>
  <c r="DR37" s="1"/>
  <c r="DM26"/>
  <c r="FW26" s="1"/>
  <c r="FX26" s="1"/>
  <c r="DQ26"/>
  <c r="DR26" s="1"/>
  <c r="DM24"/>
  <c r="FW24" s="1"/>
  <c r="FX24" s="1"/>
  <c r="DQ24"/>
  <c r="DR24" s="1"/>
  <c r="DM22"/>
  <c r="FW22" s="1"/>
  <c r="FX22" s="1"/>
  <c r="DQ22"/>
  <c r="DR22" s="1"/>
  <c r="DM20"/>
  <c r="FW20" s="1"/>
  <c r="FX20" s="1"/>
  <c r="DQ20"/>
  <c r="DR20" s="1"/>
  <c r="DM18"/>
  <c r="FW18" s="1"/>
  <c r="FX18" s="1"/>
  <c r="DQ18"/>
  <c r="DR18" s="1"/>
  <c r="DM16"/>
  <c r="FW16" s="1"/>
  <c r="FX16" s="1"/>
  <c r="DQ16"/>
  <c r="DR16" s="1"/>
  <c r="DM14"/>
  <c r="FW14" s="1"/>
  <c r="FX14" s="1"/>
  <c r="DQ14"/>
  <c r="DR14" s="1"/>
  <c r="DM12"/>
  <c r="FW12" s="1"/>
  <c r="FX12" s="1"/>
  <c r="DQ12"/>
  <c r="DR12" s="1"/>
  <c r="DM10"/>
  <c r="FW10" s="1"/>
  <c r="FX10" s="1"/>
  <c r="DQ10"/>
  <c r="DR10" s="1"/>
  <c r="DM8"/>
  <c r="FW8" s="1"/>
  <c r="FX8" s="1"/>
  <c r="DQ8"/>
  <c r="DR8" s="1"/>
  <c r="DM6"/>
  <c r="FW6" s="1"/>
  <c r="FX6" s="1"/>
  <c r="DQ6"/>
  <c r="DR6" s="1"/>
  <c r="DM4"/>
  <c r="FW4" s="1"/>
  <c r="FX4" s="1"/>
  <c r="DQ4"/>
  <c r="DR4" s="1"/>
  <c r="DM3"/>
  <c r="FW3" s="1"/>
  <c r="FX3" s="1"/>
  <c r="DQ3"/>
  <c r="DR3" s="1"/>
  <c r="DN5" i="3"/>
  <c r="DO5"/>
  <c r="DN8"/>
  <c r="DO8"/>
  <c r="DN12"/>
  <c r="DO12"/>
  <c r="DN16"/>
  <c r="DO16"/>
  <c r="DN18"/>
  <c r="DO18"/>
  <c r="DN36"/>
  <c r="DO36"/>
  <c r="DN23"/>
  <c r="DO23"/>
  <c r="DN33"/>
  <c r="DO33"/>
  <c r="DN4"/>
  <c r="DO4"/>
  <c r="DN30"/>
  <c r="DO30"/>
  <c r="DN9"/>
  <c r="DO9"/>
  <c r="DN11"/>
  <c r="DO11"/>
  <c r="DN13"/>
  <c r="DO13"/>
  <c r="DN15"/>
  <c r="DO15"/>
  <c r="DN17"/>
  <c r="DO17"/>
  <c r="DN31"/>
  <c r="DO31"/>
  <c r="DN35"/>
  <c r="DO35"/>
  <c r="DN20"/>
  <c r="DO20"/>
  <c r="DN22"/>
  <c r="DO22"/>
  <c r="DN24"/>
  <c r="DO24"/>
  <c r="DN25"/>
  <c r="DO25"/>
  <c r="DN21"/>
  <c r="DO21"/>
  <c r="DN3"/>
  <c r="DO3"/>
  <c r="DN6"/>
  <c r="DO6"/>
  <c r="DN10"/>
  <c r="DO10"/>
  <c r="DN14"/>
  <c r="DO14"/>
  <c r="DN19"/>
  <c r="DO19"/>
  <c r="DN7"/>
  <c r="DO7"/>
  <c r="BU2" i="4"/>
  <c r="BU2" i="5"/>
  <c r="BU25" i="6"/>
  <c r="DQ25"/>
  <c r="DR25" s="1"/>
  <c r="DM25"/>
  <c r="BU21" i="5"/>
  <c r="BU19"/>
  <c r="BU17"/>
  <c r="BU16"/>
  <c r="BU14"/>
  <c r="BU12"/>
  <c r="BU10"/>
  <c r="BU8"/>
  <c r="BU6"/>
  <c r="BU4"/>
  <c r="BU29"/>
  <c r="BU31" i="4"/>
  <c r="BU29"/>
  <c r="BU37"/>
  <c r="BU26"/>
  <c r="BU22"/>
  <c r="BU20"/>
  <c r="BU18"/>
  <c r="BU16"/>
  <c r="BU14"/>
  <c r="BU12"/>
  <c r="BU10"/>
  <c r="BU8"/>
  <c r="BU6"/>
  <c r="BU4"/>
  <c r="BU3"/>
  <c r="BU27" i="6"/>
  <c r="BU18"/>
  <c r="BU16"/>
  <c r="BU14"/>
  <c r="BU26"/>
  <c r="BU11"/>
  <c r="BU10"/>
  <c r="BU8"/>
  <c r="BU6"/>
  <c r="BU4"/>
  <c r="BU22" i="5"/>
  <c r="BU20"/>
  <c r="BU18"/>
  <c r="BU30"/>
  <c r="BU15"/>
  <c r="BU13"/>
  <c r="BU11"/>
  <c r="BU9"/>
  <c r="BU7"/>
  <c r="BU5"/>
  <c r="BU3"/>
  <c r="BU32" i="4"/>
  <c r="BU30"/>
  <c r="BU28"/>
  <c r="BU27"/>
  <c r="BU25"/>
  <c r="BU23"/>
  <c r="BU21"/>
  <c r="BU19"/>
  <c r="BU17"/>
  <c r="BU15"/>
  <c r="BU13"/>
  <c r="BU11"/>
  <c r="BU9"/>
  <c r="BU7"/>
  <c r="BU5"/>
  <c r="BU38"/>
  <c r="BU20" i="6"/>
  <c r="BU19"/>
  <c r="BU17"/>
  <c r="BU15"/>
  <c r="BU13"/>
  <c r="BU12"/>
  <c r="BU23"/>
  <c r="BU9"/>
  <c r="BU5"/>
  <c r="BU3"/>
  <c r="BU24" i="4"/>
  <c r="BU7" i="6"/>
  <c r="BU2"/>
  <c r="GA2" i="4" l="1"/>
  <c r="GA2" i="5"/>
  <c r="GA2" i="6"/>
  <c r="DO2" i="5"/>
  <c r="FW2"/>
  <c r="FX2" s="1"/>
  <c r="DO2" i="6"/>
  <c r="FW2"/>
  <c r="FX2" s="1"/>
  <c r="DN2"/>
  <c r="DO2" i="4"/>
  <c r="FW2"/>
  <c r="FX2" s="1"/>
  <c r="DN4" i="6"/>
  <c r="DO4"/>
  <c r="DN8"/>
  <c r="DO8"/>
  <c r="DN11"/>
  <c r="DO11"/>
  <c r="DN14"/>
  <c r="DO14"/>
  <c r="DN18"/>
  <c r="DO18"/>
  <c r="DN3"/>
  <c r="DO3"/>
  <c r="DN7"/>
  <c r="DO7"/>
  <c r="DN23"/>
  <c r="DO23"/>
  <c r="DN13"/>
  <c r="DO13"/>
  <c r="DN17"/>
  <c r="DO17"/>
  <c r="DN20"/>
  <c r="DO20"/>
  <c r="DN6"/>
  <c r="DO6"/>
  <c r="DN10"/>
  <c r="DO10"/>
  <c r="DN26"/>
  <c r="DO26"/>
  <c r="DN16"/>
  <c r="DO16"/>
  <c r="DN27"/>
  <c r="DO27"/>
  <c r="DN5"/>
  <c r="DO5"/>
  <c r="DN9"/>
  <c r="DO9"/>
  <c r="DN12"/>
  <c r="DO12"/>
  <c r="DN15"/>
  <c r="DO15"/>
  <c r="DN19"/>
  <c r="DO19"/>
  <c r="DN29" i="5"/>
  <c r="DO29"/>
  <c r="DN6"/>
  <c r="DO6"/>
  <c r="DN10"/>
  <c r="DO10"/>
  <c r="DN16"/>
  <c r="DO16"/>
  <c r="DN5"/>
  <c r="DO5"/>
  <c r="DN9"/>
  <c r="DO9"/>
  <c r="DN13"/>
  <c r="DO13"/>
  <c r="DN30"/>
  <c r="DO30"/>
  <c r="DN20"/>
  <c r="DO20"/>
  <c r="DN14"/>
  <c r="DO14"/>
  <c r="DN21"/>
  <c r="DO21"/>
  <c r="DN4"/>
  <c r="DO4"/>
  <c r="DN8"/>
  <c r="DO8"/>
  <c r="DN12"/>
  <c r="DO12"/>
  <c r="DN19"/>
  <c r="DO19"/>
  <c r="DN3"/>
  <c r="DO3"/>
  <c r="DN7"/>
  <c r="DO7"/>
  <c r="DN11"/>
  <c r="DO11"/>
  <c r="DN15"/>
  <c r="DO15"/>
  <c r="DN18"/>
  <c r="DO18"/>
  <c r="DN22"/>
  <c r="DO22"/>
  <c r="DN17"/>
  <c r="DO17"/>
  <c r="DN3" i="4"/>
  <c r="DO3"/>
  <c r="DN6"/>
  <c r="DO6"/>
  <c r="DN10"/>
  <c r="DO10"/>
  <c r="DN14"/>
  <c r="DO14"/>
  <c r="DN18"/>
  <c r="DO18"/>
  <c r="DN22"/>
  <c r="DO22"/>
  <c r="DN26"/>
  <c r="DO26"/>
  <c r="DN29"/>
  <c r="DO29"/>
  <c r="DN5"/>
  <c r="DO5"/>
  <c r="DN9"/>
  <c r="DO9"/>
  <c r="DN13"/>
  <c r="DO13"/>
  <c r="DN17"/>
  <c r="DO17"/>
  <c r="DN21"/>
  <c r="DO21"/>
  <c r="DN25"/>
  <c r="DO25"/>
  <c r="DN28"/>
  <c r="DO28"/>
  <c r="DN32"/>
  <c r="DO32"/>
  <c r="DN4"/>
  <c r="DO4"/>
  <c r="DN8"/>
  <c r="DO8"/>
  <c r="DN12"/>
  <c r="DO12"/>
  <c r="DN16"/>
  <c r="DO16"/>
  <c r="DN20"/>
  <c r="DO20"/>
  <c r="DN24"/>
  <c r="DO24"/>
  <c r="DN37"/>
  <c r="DO37"/>
  <c r="DN31"/>
  <c r="DO31"/>
  <c r="DN38"/>
  <c r="DO38"/>
  <c r="DN7"/>
  <c r="DO7"/>
  <c r="DN11"/>
  <c r="DO11"/>
  <c r="DN15"/>
  <c r="DO15"/>
  <c r="DN19"/>
  <c r="DO19"/>
  <c r="DN23"/>
  <c r="DO23"/>
  <c r="DN27"/>
  <c r="DO27"/>
  <c r="DN30"/>
  <c r="DO30"/>
  <c r="DN2"/>
  <c r="DN2" i="5"/>
  <c r="DN25" i="6"/>
  <c r="DO25"/>
  <c r="P4" i="13"/>
  <c r="Q4"/>
  <c r="N4" i="9"/>
  <c r="P4" i="8" l="1"/>
  <c r="DM2" i="2"/>
  <c r="DQ2"/>
  <c r="DR2" s="1"/>
  <c r="DM2" i="3"/>
  <c r="DQ2"/>
  <c r="DR2" s="1"/>
  <c r="P4" i="9"/>
  <c r="BA2" i="2"/>
  <c r="BB2" s="1"/>
  <c r="M4" i="8" s="1"/>
  <c r="BA26" i="7"/>
  <c r="BB26" s="1"/>
  <c r="M29" i="13" s="1"/>
  <c r="AW26" i="7"/>
  <c r="AX26" s="1"/>
  <c r="L29" i="13" s="1"/>
  <c r="BA25" i="7"/>
  <c r="BB25" s="1"/>
  <c r="M28" i="13" s="1"/>
  <c r="AW25" i="7"/>
  <c r="AX25" s="1"/>
  <c r="L28" i="13" s="1"/>
  <c r="BA24" i="7"/>
  <c r="BB24" s="1"/>
  <c r="M27" i="13" s="1"/>
  <c r="AW24" i="7"/>
  <c r="AX24" s="1"/>
  <c r="L27" i="13" s="1"/>
  <c r="BA23" i="7"/>
  <c r="BB23" s="1"/>
  <c r="M26" i="13" s="1"/>
  <c r="AW23" i="7"/>
  <c r="AX23" s="1"/>
  <c r="L26" i="13" s="1"/>
  <c r="BA29" i="7"/>
  <c r="BB29" s="1"/>
  <c r="M25" i="13" s="1"/>
  <c r="AW29" i="7"/>
  <c r="AX29" s="1"/>
  <c r="L25" i="13" s="1"/>
  <c r="BA22" i="7"/>
  <c r="BB22" s="1"/>
  <c r="M24" i="13" s="1"/>
  <c r="AW22" i="7"/>
  <c r="AX22" s="1"/>
  <c r="L24" i="13" s="1"/>
  <c r="BA21" i="7"/>
  <c r="BB21" s="1"/>
  <c r="M23" i="13" s="1"/>
  <c r="AW21" i="7"/>
  <c r="AX21" s="1"/>
  <c r="L23" i="13" s="1"/>
  <c r="BA20" i="7"/>
  <c r="BB20" s="1"/>
  <c r="M22" i="13" s="1"/>
  <c r="AW20" i="7"/>
  <c r="AX20" s="1"/>
  <c r="L22" i="13" s="1"/>
  <c r="BA19" i="7"/>
  <c r="BB19" s="1"/>
  <c r="M21" i="13" s="1"/>
  <c r="AW19" i="7"/>
  <c r="AX19" s="1"/>
  <c r="L21" i="13" s="1"/>
  <c r="BA33" i="7"/>
  <c r="BB33" s="1"/>
  <c r="AW33"/>
  <c r="AX33" s="1"/>
  <c r="BA18"/>
  <c r="BB18" s="1"/>
  <c r="M20" i="13" s="1"/>
  <c r="AW18" i="7"/>
  <c r="AX18" s="1"/>
  <c r="L20" i="13" s="1"/>
  <c r="BA35" i="7"/>
  <c r="BB35" s="1"/>
  <c r="AW35"/>
  <c r="AX35" s="1"/>
  <c r="BA34"/>
  <c r="BB34" s="1"/>
  <c r="AW34"/>
  <c r="AX34" s="1"/>
  <c r="BA17"/>
  <c r="BB17" s="1"/>
  <c r="M19" i="13" s="1"/>
  <c r="AW17" i="7"/>
  <c r="AX17" s="1"/>
  <c r="L19" i="13" s="1"/>
  <c r="BA16" i="7"/>
  <c r="BB16" s="1"/>
  <c r="M18" i="13" s="1"/>
  <c r="AW16" i="7"/>
  <c r="AX16" s="1"/>
  <c r="L18" i="13" s="1"/>
  <c r="BA15" i="7"/>
  <c r="BB15" s="1"/>
  <c r="M17" i="13" s="1"/>
  <c r="AW15" i="7"/>
  <c r="AX15" s="1"/>
  <c r="L17" i="13" s="1"/>
  <c r="BA14" i="7"/>
  <c r="BB14" s="1"/>
  <c r="M16" i="13" s="1"/>
  <c r="AW14" i="7"/>
  <c r="AX14" s="1"/>
  <c r="L16" i="13" s="1"/>
  <c r="BA13" i="7"/>
  <c r="BB13" s="1"/>
  <c r="M15" i="13" s="1"/>
  <c r="AW13" i="7"/>
  <c r="AX13" s="1"/>
  <c r="L15" i="13" s="1"/>
  <c r="BA31" i="7"/>
  <c r="BB31" s="1"/>
  <c r="AW31"/>
  <c r="AX31" s="1"/>
  <c r="BA32"/>
  <c r="BB32" s="1"/>
  <c r="AW32"/>
  <c r="AX32" s="1"/>
  <c r="BA12"/>
  <c r="BB12" s="1"/>
  <c r="M14" i="13" s="1"/>
  <c r="AW12" i="7"/>
  <c r="AX12" s="1"/>
  <c r="L14" i="13" s="1"/>
  <c r="BA11" i="7"/>
  <c r="BB11" s="1"/>
  <c r="M13" i="13" s="1"/>
  <c r="AW11" i="7"/>
  <c r="AX11" s="1"/>
  <c r="L13" i="13" s="1"/>
  <c r="BA10" i="7"/>
  <c r="BB10" s="1"/>
  <c r="M12" i="13" s="1"/>
  <c r="AW10" i="7"/>
  <c r="AX10" s="1"/>
  <c r="L12" i="13" s="1"/>
  <c r="BA9" i="7"/>
  <c r="BB9" s="1"/>
  <c r="M11" i="13" s="1"/>
  <c r="AW9" i="7"/>
  <c r="AX9" s="1"/>
  <c r="L11" i="13" s="1"/>
  <c r="BA30" i="7"/>
  <c r="BB30" s="1"/>
  <c r="AW30"/>
  <c r="AX30" s="1"/>
  <c r="BA8"/>
  <c r="BB8" s="1"/>
  <c r="M10" i="13" s="1"/>
  <c r="AW8" i="7"/>
  <c r="AX8" s="1"/>
  <c r="L10" i="13" s="1"/>
  <c r="BA7" i="7"/>
  <c r="BB7" s="1"/>
  <c r="M9" i="13" s="1"/>
  <c r="AW7" i="7"/>
  <c r="AX7" s="1"/>
  <c r="L9" i="13" s="1"/>
  <c r="BA6" i="7"/>
  <c r="BB6" s="1"/>
  <c r="M8" i="13" s="1"/>
  <c r="AW6" i="7"/>
  <c r="AX6" s="1"/>
  <c r="L8" i="13" s="1"/>
  <c r="BA5" i="7"/>
  <c r="BB5" s="1"/>
  <c r="M7" i="13" s="1"/>
  <c r="AW5" i="7"/>
  <c r="AX5" s="1"/>
  <c r="L7" i="13" s="1"/>
  <c r="BA4" i="7"/>
  <c r="BB4" s="1"/>
  <c r="M6" i="13" s="1"/>
  <c r="AW4" i="7"/>
  <c r="AX4" s="1"/>
  <c r="L6" i="13" s="1"/>
  <c r="BA3" i="7"/>
  <c r="BB3" s="1"/>
  <c r="M5" i="13" s="1"/>
  <c r="AW3" i="7"/>
  <c r="AX3" s="1"/>
  <c r="L5" i="13" s="1"/>
  <c r="BA2" i="7"/>
  <c r="BB2" s="1"/>
  <c r="M4" i="13" s="1"/>
  <c r="AW2" i="7"/>
  <c r="AX2" s="1"/>
  <c r="L4" i="13" s="1"/>
  <c r="BA20" i="6"/>
  <c r="BB20" s="1"/>
  <c r="M23" i="11" s="1"/>
  <c r="AW20" i="6"/>
  <c r="AX20" s="1"/>
  <c r="L23" i="11" s="1"/>
  <c r="BA27" i="6"/>
  <c r="BB27" s="1"/>
  <c r="AW27"/>
  <c r="AX27" s="1"/>
  <c r="BA19"/>
  <c r="BB19" s="1"/>
  <c r="M22" i="11" s="1"/>
  <c r="AW19" i="6"/>
  <c r="AX19" s="1"/>
  <c r="L22" i="11" s="1"/>
  <c r="BA18" i="6"/>
  <c r="BB18" s="1"/>
  <c r="M21" i="11" s="1"/>
  <c r="AW18" i="6"/>
  <c r="AX18" s="1"/>
  <c r="L21" i="11" s="1"/>
  <c r="BA17" i="6"/>
  <c r="BB17" s="1"/>
  <c r="M20" i="11" s="1"/>
  <c r="AW17" i="6"/>
  <c r="AX17" s="1"/>
  <c r="L20" i="11" s="1"/>
  <c r="BA16" i="6"/>
  <c r="BB16" s="1"/>
  <c r="M19" i="11" s="1"/>
  <c r="AW16" i="6"/>
  <c r="AX16" s="1"/>
  <c r="L19" i="11" s="1"/>
  <c r="BA15" i="6"/>
  <c r="BB15" s="1"/>
  <c r="M18" i="11" s="1"/>
  <c r="AW15" i="6"/>
  <c r="AX15" s="1"/>
  <c r="L18" i="11" s="1"/>
  <c r="BA14" i="6"/>
  <c r="BB14" s="1"/>
  <c r="M17" i="11" s="1"/>
  <c r="AW14" i="6"/>
  <c r="AX14" s="1"/>
  <c r="L17" i="11" s="1"/>
  <c r="BA13" i="6"/>
  <c r="BB13" s="1"/>
  <c r="M16" i="11" s="1"/>
  <c r="AW13" i="6"/>
  <c r="AX13" s="1"/>
  <c r="L16" i="11" s="1"/>
  <c r="BA26" i="6"/>
  <c r="BB26" s="1"/>
  <c r="AW26"/>
  <c r="AX26" s="1"/>
  <c r="BA12"/>
  <c r="BB12" s="1"/>
  <c r="M15" i="11" s="1"/>
  <c r="AW12" i="6"/>
  <c r="AX12" s="1"/>
  <c r="L15" i="11" s="1"/>
  <c r="BA11" i="6"/>
  <c r="BB11" s="1"/>
  <c r="M14" i="11" s="1"/>
  <c r="AW11" i="6"/>
  <c r="AX11" s="1"/>
  <c r="L14" i="11" s="1"/>
  <c r="BA23" i="6"/>
  <c r="BB23" s="1"/>
  <c r="M13" i="11" s="1"/>
  <c r="AW23" i="6"/>
  <c r="AX23" s="1"/>
  <c r="L13" i="11" s="1"/>
  <c r="BA10" i="6"/>
  <c r="BB10" s="1"/>
  <c r="M12" i="11" s="1"/>
  <c r="AW10" i="6"/>
  <c r="AX10" s="1"/>
  <c r="L12" i="11" s="1"/>
  <c r="BA9" i="6"/>
  <c r="BB9" s="1"/>
  <c r="M11" i="11" s="1"/>
  <c r="AW9" i="6"/>
  <c r="AX9" s="1"/>
  <c r="L11" i="11" s="1"/>
  <c r="BA8" i="6"/>
  <c r="BB8" s="1"/>
  <c r="M10" i="11" s="1"/>
  <c r="AW8" i="6"/>
  <c r="AX8" s="1"/>
  <c r="L10" i="11" s="1"/>
  <c r="BA7" i="6"/>
  <c r="BB7" s="1"/>
  <c r="M9" i="11" s="1"/>
  <c r="AW7" i="6"/>
  <c r="AX7" s="1"/>
  <c r="L9" i="11" s="1"/>
  <c r="BA6" i="6"/>
  <c r="BB6" s="1"/>
  <c r="M8" i="11" s="1"/>
  <c r="AW6" i="6"/>
  <c r="AX6" s="1"/>
  <c r="L8" i="11" s="1"/>
  <c r="BA5" i="6"/>
  <c r="BB5" s="1"/>
  <c r="M7" i="11" s="1"/>
  <c r="AW5" i="6"/>
  <c r="AX5" s="1"/>
  <c r="L7" i="11" s="1"/>
  <c r="BA4" i="6"/>
  <c r="BB4" s="1"/>
  <c r="M6" i="11" s="1"/>
  <c r="AW4" i="6"/>
  <c r="AX4" s="1"/>
  <c r="L6" i="11" s="1"/>
  <c r="BA3" i="6"/>
  <c r="BB3" s="1"/>
  <c r="M5" i="11" s="1"/>
  <c r="AW3" i="6"/>
  <c r="AX3" s="1"/>
  <c r="L5" i="11" s="1"/>
  <c r="BA2" i="6"/>
  <c r="BB2" s="1"/>
  <c r="M4" i="11" s="1"/>
  <c r="AW2" i="6"/>
  <c r="AX2" s="1"/>
  <c r="L4" i="11" s="1"/>
  <c r="BA25" i="6"/>
  <c r="BB25" s="1"/>
  <c r="AW25"/>
  <c r="AX25" s="1"/>
  <c r="BA22" i="5"/>
  <c r="BB22" s="1"/>
  <c r="M24" i="12" s="1"/>
  <c r="AW22" i="5"/>
  <c r="AX22" s="1"/>
  <c r="L24" i="12" s="1"/>
  <c r="BA21" i="5"/>
  <c r="BB21" s="1"/>
  <c r="M23" i="12" s="1"/>
  <c r="AW21" i="5"/>
  <c r="AX21" s="1"/>
  <c r="L23" i="12" s="1"/>
  <c r="BA20" i="5"/>
  <c r="BB20" s="1"/>
  <c r="M22" i="12" s="1"/>
  <c r="AW20" i="5"/>
  <c r="AX20" s="1"/>
  <c r="L22" i="12" s="1"/>
  <c r="BA19" i="5"/>
  <c r="BB19" s="1"/>
  <c r="M21" i="12" s="1"/>
  <c r="AW19" i="5"/>
  <c r="AX19" s="1"/>
  <c r="L21" i="12" s="1"/>
  <c r="BA17" i="5"/>
  <c r="BB17" s="1"/>
  <c r="M19" i="12" s="1"/>
  <c r="AW17" i="5"/>
  <c r="AX17" s="1"/>
  <c r="L19" i="12" s="1"/>
  <c r="BA18" i="5"/>
  <c r="BB18" s="1"/>
  <c r="M20" i="12" s="1"/>
  <c r="AW18" i="5"/>
  <c r="AX18" s="1"/>
  <c r="L20" i="12" s="1"/>
  <c r="BA30" i="5"/>
  <c r="BB30" s="1"/>
  <c r="AW30"/>
  <c r="AX30" s="1"/>
  <c r="BA16"/>
  <c r="BB16" s="1"/>
  <c r="M18" i="12" s="1"/>
  <c r="AW16" i="5"/>
  <c r="AX16" s="1"/>
  <c r="L18" i="12" s="1"/>
  <c r="BA15" i="5"/>
  <c r="BB15" s="1"/>
  <c r="M17" i="12" s="1"/>
  <c r="AW15" i="5"/>
  <c r="AX15" s="1"/>
  <c r="L17" i="12" s="1"/>
  <c r="BA14" i="5"/>
  <c r="BB14" s="1"/>
  <c r="M16" i="12" s="1"/>
  <c r="AW14" i="5"/>
  <c r="AX14" s="1"/>
  <c r="L16" i="12" s="1"/>
  <c r="BA13" i="5"/>
  <c r="BB13" s="1"/>
  <c r="M15" i="12" s="1"/>
  <c r="AW13" i="5"/>
  <c r="AX13" s="1"/>
  <c r="L15" i="12" s="1"/>
  <c r="BA12" i="5"/>
  <c r="BB12" s="1"/>
  <c r="M14" i="12" s="1"/>
  <c r="AW12" i="5"/>
  <c r="AX12" s="1"/>
  <c r="L14" i="12" s="1"/>
  <c r="BA11" i="5"/>
  <c r="BB11" s="1"/>
  <c r="M13" i="12" s="1"/>
  <c r="AW11" i="5"/>
  <c r="AX11" s="1"/>
  <c r="L13" i="12" s="1"/>
  <c r="BA10" i="5"/>
  <c r="BB10" s="1"/>
  <c r="M12" i="12" s="1"/>
  <c r="AW10" i="5"/>
  <c r="AX10" s="1"/>
  <c r="L12" i="12" s="1"/>
  <c r="BA9" i="5"/>
  <c r="BB9" s="1"/>
  <c r="M11" i="12" s="1"/>
  <c r="AW9" i="5"/>
  <c r="AX9" s="1"/>
  <c r="L11" i="12" s="1"/>
  <c r="BA8" i="5"/>
  <c r="BB8" s="1"/>
  <c r="M10" i="12" s="1"/>
  <c r="AW8" i="5"/>
  <c r="AX8" s="1"/>
  <c r="L10" i="12" s="1"/>
  <c r="BA7" i="5"/>
  <c r="BB7" s="1"/>
  <c r="M9" i="12" s="1"/>
  <c r="AW7" i="5"/>
  <c r="AX7" s="1"/>
  <c r="L9" i="12" s="1"/>
  <c r="BA6" i="5"/>
  <c r="BB6" s="1"/>
  <c r="M8" i="12" s="1"/>
  <c r="AW6" i="5"/>
  <c r="AX6" s="1"/>
  <c r="L8" i="12" s="1"/>
  <c r="BA5" i="5"/>
  <c r="BB5" s="1"/>
  <c r="M7" i="12" s="1"/>
  <c r="AW5" i="5"/>
  <c r="AX5" s="1"/>
  <c r="L7" i="12" s="1"/>
  <c r="BA4" i="5"/>
  <c r="BB4" s="1"/>
  <c r="M6" i="12" s="1"/>
  <c r="AW4" i="5"/>
  <c r="AX4" s="1"/>
  <c r="L6" i="12" s="1"/>
  <c r="BA3" i="5"/>
  <c r="BB3" s="1"/>
  <c r="M5" i="12" s="1"/>
  <c r="AW3" i="5"/>
  <c r="AX3" s="1"/>
  <c r="L5" i="12" s="1"/>
  <c r="BA29" i="5"/>
  <c r="BB29" s="1"/>
  <c r="AW29"/>
  <c r="AX29" s="1"/>
  <c r="BA2"/>
  <c r="BB2" s="1"/>
  <c r="M4" i="12" s="1"/>
  <c r="AW2" i="5"/>
  <c r="AX2" s="1"/>
  <c r="L4" i="12" s="1"/>
  <c r="BA32" i="4"/>
  <c r="BB32" s="1"/>
  <c r="M35" i="10" s="1"/>
  <c r="AW32" i="4"/>
  <c r="AX32" s="1"/>
  <c r="L35" i="10" s="1"/>
  <c r="BA31" i="4"/>
  <c r="BB31" s="1"/>
  <c r="M34" i="10" s="1"/>
  <c r="AW31" i="4"/>
  <c r="AX31" s="1"/>
  <c r="L34" i="10" s="1"/>
  <c r="BA30" i="4"/>
  <c r="BB30" s="1"/>
  <c r="M33" i="10" s="1"/>
  <c r="AW30" i="4"/>
  <c r="AX30" s="1"/>
  <c r="L33" i="10" s="1"/>
  <c r="BA29" i="4"/>
  <c r="BB29" s="1"/>
  <c r="M32" i="10" s="1"/>
  <c r="AW29" i="4"/>
  <c r="AX29" s="1"/>
  <c r="L32" i="10" s="1"/>
  <c r="BA28" i="4"/>
  <c r="BB28" s="1"/>
  <c r="M31" i="10" s="1"/>
  <c r="AW28" i="4"/>
  <c r="AX28" s="1"/>
  <c r="L31" i="10" s="1"/>
  <c r="BA37" i="4"/>
  <c r="BB37" s="1"/>
  <c r="AW37"/>
  <c r="AX37" s="1"/>
  <c r="BA27"/>
  <c r="BB27" s="1"/>
  <c r="M30" i="10" s="1"/>
  <c r="AW27" i="4"/>
  <c r="AX27" s="1"/>
  <c r="L30" i="10" s="1"/>
  <c r="BA26" i="4"/>
  <c r="BB26" s="1"/>
  <c r="M29" i="10" s="1"/>
  <c r="AW26" i="4"/>
  <c r="AX26" s="1"/>
  <c r="L29" i="10" s="1"/>
  <c r="BA25" i="4"/>
  <c r="BB25" s="1"/>
  <c r="M28" i="10" s="1"/>
  <c r="AW25" i="4"/>
  <c r="AX25" s="1"/>
  <c r="L28" i="10" s="1"/>
  <c r="BA24" i="4"/>
  <c r="BB24" s="1"/>
  <c r="M27" i="10" s="1"/>
  <c r="AW24" i="4"/>
  <c r="AX24" s="1"/>
  <c r="L27" i="10" s="1"/>
  <c r="BA23" i="4"/>
  <c r="BB23" s="1"/>
  <c r="M26" i="10" s="1"/>
  <c r="AW23" i="4"/>
  <c r="AX23" s="1"/>
  <c r="L26" i="10" s="1"/>
  <c r="BA22" i="4"/>
  <c r="BB22" s="1"/>
  <c r="M25" i="10" s="1"/>
  <c r="AW22" i="4"/>
  <c r="AX22" s="1"/>
  <c r="L25" i="10" s="1"/>
  <c r="BA21" i="4"/>
  <c r="BB21" s="1"/>
  <c r="M24" i="10" s="1"/>
  <c r="AW21" i="4"/>
  <c r="AX21" s="1"/>
  <c r="L24" i="10" s="1"/>
  <c r="BA20" i="4"/>
  <c r="BB20" s="1"/>
  <c r="M23" i="10" s="1"/>
  <c r="AW20" i="4"/>
  <c r="AX20" s="1"/>
  <c r="L23" i="10" s="1"/>
  <c r="BA19" i="4"/>
  <c r="BB19" s="1"/>
  <c r="M22" i="10" s="1"/>
  <c r="AW19" i="4"/>
  <c r="AX19" s="1"/>
  <c r="L22" i="10" s="1"/>
  <c r="BA18" i="4"/>
  <c r="BB18" s="1"/>
  <c r="M21" i="10" s="1"/>
  <c r="AW18" i="4"/>
  <c r="AX18" s="1"/>
  <c r="L21" i="10" s="1"/>
  <c r="BA17" i="4"/>
  <c r="BB17" s="1"/>
  <c r="M20" i="10" s="1"/>
  <c r="AW17" i="4"/>
  <c r="AX17" s="1"/>
  <c r="L20" i="10" s="1"/>
  <c r="BA16" i="4"/>
  <c r="BB16" s="1"/>
  <c r="M19" i="10" s="1"/>
  <c r="AW16" i="4"/>
  <c r="AX16" s="1"/>
  <c r="L19" i="10" s="1"/>
  <c r="BA15" i="4"/>
  <c r="BB15" s="1"/>
  <c r="M18" i="10" s="1"/>
  <c r="AW15" i="4"/>
  <c r="AX15" s="1"/>
  <c r="L18" i="10" s="1"/>
  <c r="BA14" i="4"/>
  <c r="BB14" s="1"/>
  <c r="M17" i="10" s="1"/>
  <c r="AW14" i="4"/>
  <c r="AX14" s="1"/>
  <c r="L17" i="10" s="1"/>
  <c r="BA13" i="4"/>
  <c r="BB13" s="1"/>
  <c r="M16" i="10" s="1"/>
  <c r="AW13" i="4"/>
  <c r="AX13" s="1"/>
  <c r="L16" i="10" s="1"/>
  <c r="BA12" i="4"/>
  <c r="BB12" s="1"/>
  <c r="M15" i="10" s="1"/>
  <c r="AW12" i="4"/>
  <c r="AX12" s="1"/>
  <c r="L15" i="10" s="1"/>
  <c r="BA11" i="4"/>
  <c r="BB11" s="1"/>
  <c r="M14" i="10" s="1"/>
  <c r="AW11" i="4"/>
  <c r="AX11" s="1"/>
  <c r="L14" i="10" s="1"/>
  <c r="BA10" i="4"/>
  <c r="BB10" s="1"/>
  <c r="M13" i="10" s="1"/>
  <c r="AW10" i="4"/>
  <c r="AX10" s="1"/>
  <c r="L13" i="10" s="1"/>
  <c r="BA9" i="4"/>
  <c r="BB9" s="1"/>
  <c r="M12" i="10" s="1"/>
  <c r="AW9" i="4"/>
  <c r="AX9" s="1"/>
  <c r="L12" i="10" s="1"/>
  <c r="BA8" i="4"/>
  <c r="BB8" s="1"/>
  <c r="M11" i="10" s="1"/>
  <c r="AW8" i="4"/>
  <c r="AX8" s="1"/>
  <c r="L11" i="10" s="1"/>
  <c r="BA7" i="4"/>
  <c r="BB7" s="1"/>
  <c r="M10" i="10" s="1"/>
  <c r="AW7" i="4"/>
  <c r="AX7" s="1"/>
  <c r="L10" i="10" s="1"/>
  <c r="BA6" i="4"/>
  <c r="BB6" s="1"/>
  <c r="M9" i="10" s="1"/>
  <c r="AW6" i="4"/>
  <c r="AX6" s="1"/>
  <c r="L9" i="10" s="1"/>
  <c r="BA5" i="4"/>
  <c r="BB5" s="1"/>
  <c r="M8" i="10" s="1"/>
  <c r="AW5" i="4"/>
  <c r="AX5" s="1"/>
  <c r="L8" i="10" s="1"/>
  <c r="BA4" i="4"/>
  <c r="BB4" s="1"/>
  <c r="M7" i="10" s="1"/>
  <c r="AW4" i="4"/>
  <c r="AX4" s="1"/>
  <c r="L7" i="10" s="1"/>
  <c r="BA38" i="4"/>
  <c r="BB38" s="1"/>
  <c r="M6" i="10" s="1"/>
  <c r="AW38" i="4"/>
  <c r="AX38" s="1"/>
  <c r="L6" i="10" s="1"/>
  <c r="BA3" i="4"/>
  <c r="BB3" s="1"/>
  <c r="M5" i="10" s="1"/>
  <c r="AW3" i="4"/>
  <c r="AX3" s="1"/>
  <c r="L5" i="10" s="1"/>
  <c r="BA2" i="4"/>
  <c r="BB2" s="1"/>
  <c r="M4" i="10" s="1"/>
  <c r="AW2" i="4"/>
  <c r="AX2" s="1"/>
  <c r="L4" i="10" s="1"/>
  <c r="BA25" i="3"/>
  <c r="BB25" s="1"/>
  <c r="M29" i="9" s="1"/>
  <c r="AW25" i="3"/>
  <c r="AX25" s="1"/>
  <c r="L29" i="9" s="1"/>
  <c r="BA34" i="3"/>
  <c r="BB34" s="1"/>
  <c r="AW34"/>
  <c r="AX34" s="1"/>
  <c r="BA24"/>
  <c r="BB24" s="1"/>
  <c r="M28" i="9" s="1"/>
  <c r="AW24" i="3"/>
  <c r="AX24" s="1"/>
  <c r="L28" i="9" s="1"/>
  <c r="BA23" i="3"/>
  <c r="BB23" s="1"/>
  <c r="M27" i="9" s="1"/>
  <c r="AW23" i="3"/>
  <c r="AX23" s="1"/>
  <c r="L27" i="9" s="1"/>
  <c r="BA22" i="3"/>
  <c r="BB22" s="1"/>
  <c r="M26" i="9" s="1"/>
  <c r="AW22" i="3"/>
  <c r="AX22" s="1"/>
  <c r="L26" i="9" s="1"/>
  <c r="BA21" i="3"/>
  <c r="BB21" s="1"/>
  <c r="M25" i="9" s="1"/>
  <c r="AW21" i="3"/>
  <c r="AX21" s="1"/>
  <c r="L25" i="9" s="1"/>
  <c r="BA20" i="3"/>
  <c r="BB20" s="1"/>
  <c r="M24" i="9" s="1"/>
  <c r="AW20" i="3"/>
  <c r="AX20" s="1"/>
  <c r="L24" i="9" s="1"/>
  <c r="BA36" i="3"/>
  <c r="BB36" s="1"/>
  <c r="AW36"/>
  <c r="AX36" s="1"/>
  <c r="BA35"/>
  <c r="BB35" s="1"/>
  <c r="AW35"/>
  <c r="AX35" s="1"/>
  <c r="BA19"/>
  <c r="BB19" s="1"/>
  <c r="M23" i="9" s="1"/>
  <c r="AW19" i="3"/>
  <c r="AX19" s="1"/>
  <c r="L23" i="9" s="1"/>
  <c r="BA31" i="3"/>
  <c r="BB31" s="1"/>
  <c r="M22" i="9" s="1"/>
  <c r="AW31" i="3"/>
  <c r="AX31" s="1"/>
  <c r="L22" i="9" s="1"/>
  <c r="BA18" i="3"/>
  <c r="BB18" s="1"/>
  <c r="M21" i="9" s="1"/>
  <c r="AW18" i="3"/>
  <c r="AX18" s="1"/>
  <c r="L21" i="9" s="1"/>
  <c r="BA17" i="3"/>
  <c r="BB17" s="1"/>
  <c r="M20" i="9" s="1"/>
  <c r="AW17" i="3"/>
  <c r="AX17" s="1"/>
  <c r="L20" i="9" s="1"/>
  <c r="BA16" i="3"/>
  <c r="BB16" s="1"/>
  <c r="M19" i="9" s="1"/>
  <c r="AW16" i="3"/>
  <c r="AX16" s="1"/>
  <c r="L19" i="9" s="1"/>
  <c r="BA15" i="3"/>
  <c r="BB15" s="1"/>
  <c r="M18" i="9" s="1"/>
  <c r="AW15" i="3"/>
  <c r="AX15" s="1"/>
  <c r="L18" i="9" s="1"/>
  <c r="BA14" i="3"/>
  <c r="BB14" s="1"/>
  <c r="M17" i="9" s="1"/>
  <c r="AW14" i="3"/>
  <c r="AX14" s="1"/>
  <c r="L17" i="9" s="1"/>
  <c r="BA13" i="3"/>
  <c r="BB13" s="1"/>
  <c r="M16" i="9" s="1"/>
  <c r="AW13" i="3"/>
  <c r="AX13" s="1"/>
  <c r="L16" i="9" s="1"/>
  <c r="BA12" i="3"/>
  <c r="BB12" s="1"/>
  <c r="M15" i="9" s="1"/>
  <c r="AW12" i="3"/>
  <c r="AX12" s="1"/>
  <c r="L15" i="9" s="1"/>
  <c r="BA11" i="3"/>
  <c r="BB11" s="1"/>
  <c r="M14" i="9" s="1"/>
  <c r="AW11" i="3"/>
  <c r="AX11" s="1"/>
  <c r="L14" i="9" s="1"/>
  <c r="BA10" i="3"/>
  <c r="BB10" s="1"/>
  <c r="M13" i="9" s="1"/>
  <c r="AW10" i="3"/>
  <c r="AX10" s="1"/>
  <c r="L13" i="9" s="1"/>
  <c r="BA9" i="3"/>
  <c r="BB9" s="1"/>
  <c r="M12" i="9" s="1"/>
  <c r="AW9" i="3"/>
  <c r="AX9" s="1"/>
  <c r="L12" i="9" s="1"/>
  <c r="BA8" i="3"/>
  <c r="BB8" s="1"/>
  <c r="M11" i="9" s="1"/>
  <c r="AW8" i="3"/>
  <c r="AX8" s="1"/>
  <c r="L11" i="9" s="1"/>
  <c r="BA7" i="3"/>
  <c r="BB7" s="1"/>
  <c r="M10" i="9" s="1"/>
  <c r="AW7" i="3"/>
  <c r="AX7" s="1"/>
  <c r="L10" i="9" s="1"/>
  <c r="BA6" i="3"/>
  <c r="BB6" s="1"/>
  <c r="M9" i="9" s="1"/>
  <c r="AW6" i="3"/>
  <c r="AX6" s="1"/>
  <c r="L9" i="9" s="1"/>
  <c r="BA30" i="3"/>
  <c r="BB30" s="1"/>
  <c r="M8" i="9" s="1"/>
  <c r="AW30" i="3"/>
  <c r="AX30" s="1"/>
  <c r="L8" i="9" s="1"/>
  <c r="BA5" i="3"/>
  <c r="BB5" s="1"/>
  <c r="M7" i="9" s="1"/>
  <c r="AW5" i="3"/>
  <c r="AX5" s="1"/>
  <c r="L7" i="9" s="1"/>
  <c r="BA4" i="3"/>
  <c r="BB4" s="1"/>
  <c r="M6" i="9" s="1"/>
  <c r="AW4" i="3"/>
  <c r="AX4" s="1"/>
  <c r="L6" i="9" s="1"/>
  <c r="BA3" i="3"/>
  <c r="BB3" s="1"/>
  <c r="M5" i="9" s="1"/>
  <c r="AW3" i="3"/>
  <c r="AX3" s="1"/>
  <c r="L5" i="9" s="1"/>
  <c r="BA33" i="3"/>
  <c r="BB33" s="1"/>
  <c r="AW33"/>
  <c r="AX33" s="1"/>
  <c r="BA2"/>
  <c r="BB2" s="1"/>
  <c r="M4" i="9" s="1"/>
  <c r="AW2" i="3"/>
  <c r="AX2" s="1"/>
  <c r="L4" i="9" s="1"/>
  <c r="AW10" i="2"/>
  <c r="AX10" s="1"/>
  <c r="L13" i="8" s="1"/>
  <c r="BA10" i="2"/>
  <c r="BB10" s="1"/>
  <c r="M13" i="8" s="1"/>
  <c r="AW11" i="2"/>
  <c r="AX11" s="1"/>
  <c r="L14" i="8" s="1"/>
  <c r="BA11" i="2"/>
  <c r="BB11" s="1"/>
  <c r="M14" i="8" s="1"/>
  <c r="AW12" i="2"/>
  <c r="AX12" s="1"/>
  <c r="L15" i="8" s="1"/>
  <c r="BA12" i="2"/>
  <c r="BB12" s="1"/>
  <c r="M15" i="8" s="1"/>
  <c r="AW13" i="2"/>
  <c r="AX13" s="1"/>
  <c r="L16" i="8" s="1"/>
  <c r="BA13" i="2"/>
  <c r="BB13" s="1"/>
  <c r="M16" i="8" s="1"/>
  <c r="AW14" i="2"/>
  <c r="AX14" s="1"/>
  <c r="L17" i="8" s="1"/>
  <c r="BA14" i="2"/>
  <c r="BB14" s="1"/>
  <c r="M17" i="8" s="1"/>
  <c r="AW15" i="2"/>
  <c r="AX15" s="1"/>
  <c r="L18" i="8" s="1"/>
  <c r="BA15" i="2"/>
  <c r="BB15" s="1"/>
  <c r="M18" i="8" s="1"/>
  <c r="AW37" i="2"/>
  <c r="AX37" s="1"/>
  <c r="L19" i="8" s="1"/>
  <c r="BA37" i="2"/>
  <c r="BB37" s="1"/>
  <c r="M19" i="8" s="1"/>
  <c r="AW38" i="2"/>
  <c r="AX38" s="1"/>
  <c r="L20" i="8" s="1"/>
  <c r="BA38" i="2"/>
  <c r="BB38" s="1"/>
  <c r="M20" i="8" s="1"/>
  <c r="AW16" i="2"/>
  <c r="AX16" s="1"/>
  <c r="L21" i="8" s="1"/>
  <c r="BA16" i="2"/>
  <c r="BB16" s="1"/>
  <c r="M21" i="8" s="1"/>
  <c r="AW33" i="2"/>
  <c r="AX33" s="1"/>
  <c r="L22" i="8" s="1"/>
  <c r="BA33" i="2"/>
  <c r="BB33" s="1"/>
  <c r="M22" i="8" s="1"/>
  <c r="AW17" i="2"/>
  <c r="AX17" s="1"/>
  <c r="L23" i="8" s="1"/>
  <c r="BA17" i="2"/>
  <c r="BB17" s="1"/>
  <c r="M23" i="8" s="1"/>
  <c r="AW18" i="2"/>
  <c r="AX18" s="1"/>
  <c r="L24" i="8" s="1"/>
  <c r="BA18" i="2"/>
  <c r="BB18" s="1"/>
  <c r="M24" i="8" s="1"/>
  <c r="AW19" i="2"/>
  <c r="AX19" s="1"/>
  <c r="L25" i="8" s="1"/>
  <c r="BA19" i="2"/>
  <c r="BB19" s="1"/>
  <c r="M25" i="8" s="1"/>
  <c r="AW20" i="2"/>
  <c r="AX20" s="1"/>
  <c r="L26" i="8" s="1"/>
  <c r="BA20" i="2"/>
  <c r="BB20" s="1"/>
  <c r="M26" i="8" s="1"/>
  <c r="AW21" i="2"/>
  <c r="AX21" s="1"/>
  <c r="L27" i="8" s="1"/>
  <c r="BA21" i="2"/>
  <c r="BB21" s="1"/>
  <c r="M27" i="8" s="1"/>
  <c r="AW22" i="2"/>
  <c r="AX22" s="1"/>
  <c r="L28" i="8" s="1"/>
  <c r="BA22" i="2"/>
  <c r="BB22" s="1"/>
  <c r="M28" i="8" s="1"/>
  <c r="AW23" i="2"/>
  <c r="AX23" s="1"/>
  <c r="L29" i="8" s="1"/>
  <c r="BA23" i="2"/>
  <c r="BB23" s="1"/>
  <c r="M29" i="8" s="1"/>
  <c r="AW24" i="2"/>
  <c r="AX24" s="1"/>
  <c r="L30" i="8" s="1"/>
  <c r="BA24" i="2"/>
  <c r="BB24" s="1"/>
  <c r="M30" i="8" s="1"/>
  <c r="AW25" i="2"/>
  <c r="AX25" s="1"/>
  <c r="L31" i="8" s="1"/>
  <c r="BA25" i="2"/>
  <c r="BB25" s="1"/>
  <c r="M31" i="8" s="1"/>
  <c r="AW26" i="2"/>
  <c r="AX26" s="1"/>
  <c r="L32" i="8" s="1"/>
  <c r="BA26" i="2"/>
  <c r="BB26" s="1"/>
  <c r="M32" i="8" s="1"/>
  <c r="AW27" i="2"/>
  <c r="AX27" s="1"/>
  <c r="L33" i="8" s="1"/>
  <c r="BA27" i="2"/>
  <c r="BB27" s="1"/>
  <c r="M33" i="8" s="1"/>
  <c r="AW32" i="2"/>
  <c r="AX32" s="1"/>
  <c r="L34" i="8" s="1"/>
  <c r="BA32" i="2"/>
  <c r="BB32" s="1"/>
  <c r="M34" i="8" s="1"/>
  <c r="AW35" i="2"/>
  <c r="AX35" s="1"/>
  <c r="BA35"/>
  <c r="BB35" s="1"/>
  <c r="BA9"/>
  <c r="BB9" s="1"/>
  <c r="M12" i="8" s="1"/>
  <c r="AW9" i="2"/>
  <c r="AX9" s="1"/>
  <c r="L12" i="8" s="1"/>
  <c r="BA8" i="2"/>
  <c r="BB8" s="1"/>
  <c r="M11" i="8" s="1"/>
  <c r="AW8" i="2"/>
  <c r="AX8" s="1"/>
  <c r="L11" i="8" s="1"/>
  <c r="BA7" i="2"/>
  <c r="BB7" s="1"/>
  <c r="M10" i="8" s="1"/>
  <c r="AW7" i="2"/>
  <c r="AX7" s="1"/>
  <c r="L10" i="8" s="1"/>
  <c r="BA6" i="2"/>
  <c r="BB6" s="1"/>
  <c r="M9" i="8" s="1"/>
  <c r="AW6" i="2"/>
  <c r="AX6" s="1"/>
  <c r="L9" i="8" s="1"/>
  <c r="BA5" i="2"/>
  <c r="BB5" s="1"/>
  <c r="M8" i="8" s="1"/>
  <c r="AW5" i="2"/>
  <c r="AX5" s="1"/>
  <c r="L8" i="8" s="1"/>
  <c r="BA4" i="2"/>
  <c r="BB4" s="1"/>
  <c r="M7" i="8" s="1"/>
  <c r="AW4" i="2"/>
  <c r="AX4" s="1"/>
  <c r="L7" i="8" s="1"/>
  <c r="BA3" i="2"/>
  <c r="BB3" s="1"/>
  <c r="M6" i="8" s="1"/>
  <c r="AW3" i="2"/>
  <c r="AX3" s="1"/>
  <c r="L6" i="8" s="1"/>
  <c r="BA34" i="2"/>
  <c r="BB34" s="1"/>
  <c r="M5" i="8" s="1"/>
  <c r="AW34" i="2"/>
  <c r="AX34" s="1"/>
  <c r="L5" i="8" s="1"/>
  <c r="AW2" i="2"/>
  <c r="AX2" s="1"/>
  <c r="L4" i="8" s="1"/>
  <c r="J4" i="9" l="1"/>
  <c r="K4"/>
  <c r="J5"/>
  <c r="K5"/>
  <c r="J6"/>
  <c r="K6"/>
  <c r="J7"/>
  <c r="K7"/>
  <c r="J8"/>
  <c r="K8"/>
  <c r="J9"/>
  <c r="K9"/>
  <c r="J10"/>
  <c r="K10"/>
  <c r="J11"/>
  <c r="K11"/>
  <c r="J12"/>
  <c r="K12"/>
  <c r="J13"/>
  <c r="K13"/>
  <c r="J14"/>
  <c r="K14"/>
  <c r="J15"/>
  <c r="K15"/>
  <c r="J16"/>
  <c r="K16"/>
  <c r="J17"/>
  <c r="K17"/>
  <c r="J18"/>
  <c r="K18"/>
  <c r="J19"/>
  <c r="K19"/>
  <c r="J20"/>
  <c r="K20"/>
  <c r="J21"/>
  <c r="K21"/>
  <c r="J22"/>
  <c r="K22"/>
  <c r="J23"/>
  <c r="K23"/>
  <c r="J24"/>
  <c r="K24"/>
  <c r="J25"/>
  <c r="K25"/>
  <c r="J26"/>
  <c r="K26"/>
  <c r="J27"/>
  <c r="K27"/>
  <c r="J28"/>
  <c r="K28"/>
  <c r="J29"/>
  <c r="K29"/>
  <c r="J4" i="13"/>
  <c r="K4"/>
  <c r="J5"/>
  <c r="K5"/>
  <c r="J6"/>
  <c r="K6"/>
  <c r="J7"/>
  <c r="K7"/>
  <c r="J8"/>
  <c r="K8"/>
  <c r="J9"/>
  <c r="K9"/>
  <c r="J10"/>
  <c r="K10"/>
  <c r="J11"/>
  <c r="K11"/>
  <c r="J12"/>
  <c r="K12"/>
  <c r="J13"/>
  <c r="K13"/>
  <c r="J14"/>
  <c r="K14"/>
  <c r="J15"/>
  <c r="K15"/>
  <c r="J16"/>
  <c r="K16"/>
  <c r="J17"/>
  <c r="K17"/>
  <c r="J18"/>
  <c r="K18"/>
  <c r="J19"/>
  <c r="K19"/>
  <c r="J20"/>
  <c r="K20"/>
  <c r="J21"/>
  <c r="K21"/>
  <c r="J22"/>
  <c r="K22"/>
  <c r="J23"/>
  <c r="K23"/>
  <c r="J24"/>
  <c r="K24"/>
  <c r="J25"/>
  <c r="K25"/>
  <c r="J26"/>
  <c r="K26"/>
  <c r="J27"/>
  <c r="K27"/>
  <c r="J28"/>
  <c r="K28"/>
  <c r="J29"/>
  <c r="K29"/>
  <c r="K4" i="12"/>
  <c r="J4"/>
  <c r="K5"/>
  <c r="J5"/>
  <c r="J6"/>
  <c r="K6"/>
  <c r="K7"/>
  <c r="J7"/>
  <c r="J8"/>
  <c r="K8"/>
  <c r="K9"/>
  <c r="J9"/>
  <c r="J10"/>
  <c r="K10"/>
  <c r="K11"/>
  <c r="J11"/>
  <c r="J12"/>
  <c r="K12"/>
  <c r="K13"/>
  <c r="J13"/>
  <c r="J14"/>
  <c r="K14"/>
  <c r="K15"/>
  <c r="J15"/>
  <c r="J16"/>
  <c r="K16"/>
  <c r="K17"/>
  <c r="J17"/>
  <c r="J18"/>
  <c r="K18"/>
  <c r="J20"/>
  <c r="K20"/>
  <c r="K19"/>
  <c r="J19"/>
  <c r="K21"/>
  <c r="J21"/>
  <c r="J22"/>
  <c r="K22"/>
  <c r="K23"/>
  <c r="J23"/>
  <c r="J24"/>
  <c r="K24"/>
  <c r="J4" i="10"/>
  <c r="K4"/>
  <c r="J5"/>
  <c r="K5"/>
  <c r="K6"/>
  <c r="J6"/>
  <c r="J7"/>
  <c r="K7"/>
  <c r="K8"/>
  <c r="J8"/>
  <c r="K9"/>
  <c r="J9"/>
  <c r="J10"/>
  <c r="K10"/>
  <c r="K11"/>
  <c r="J11"/>
  <c r="J12"/>
  <c r="K12"/>
  <c r="K13"/>
  <c r="J13"/>
  <c r="J14"/>
  <c r="K14"/>
  <c r="K15"/>
  <c r="J15"/>
  <c r="J16"/>
  <c r="K16"/>
  <c r="K17"/>
  <c r="J17"/>
  <c r="J18"/>
  <c r="K18"/>
  <c r="K19"/>
  <c r="J19"/>
  <c r="J20"/>
  <c r="K20"/>
  <c r="K21"/>
  <c r="J21"/>
  <c r="J22"/>
  <c r="K22"/>
  <c r="K23"/>
  <c r="J23"/>
  <c r="J24"/>
  <c r="K24"/>
  <c r="K25"/>
  <c r="J25"/>
  <c r="J26"/>
  <c r="K26"/>
  <c r="K27"/>
  <c r="J27"/>
  <c r="J28"/>
  <c r="K28"/>
  <c r="K29"/>
  <c r="J29"/>
  <c r="J30"/>
  <c r="K30"/>
  <c r="K31"/>
  <c r="J31"/>
  <c r="J32"/>
  <c r="K32"/>
  <c r="K33"/>
  <c r="J33"/>
  <c r="J34"/>
  <c r="K34"/>
  <c r="K35"/>
  <c r="J35"/>
  <c r="J4" i="11"/>
  <c r="K4"/>
  <c r="J5"/>
  <c r="K5"/>
  <c r="J6"/>
  <c r="K6"/>
  <c r="J7"/>
  <c r="K7"/>
  <c r="J8"/>
  <c r="K8"/>
  <c r="J9"/>
  <c r="K9"/>
  <c r="J10"/>
  <c r="K10"/>
  <c r="J11"/>
  <c r="K11"/>
  <c r="J12"/>
  <c r="K12"/>
  <c r="J13"/>
  <c r="K13"/>
  <c r="J14"/>
  <c r="K14"/>
  <c r="J15"/>
  <c r="K15"/>
  <c r="J16"/>
  <c r="K16"/>
  <c r="J17"/>
  <c r="K17"/>
  <c r="J18"/>
  <c r="K18"/>
  <c r="J19"/>
  <c r="K19"/>
  <c r="J20"/>
  <c r="K20"/>
  <c r="J21"/>
  <c r="K21"/>
  <c r="J22"/>
  <c r="K22"/>
  <c r="J23"/>
  <c r="K23"/>
  <c r="J4" i="8"/>
  <c r="K4"/>
  <c r="J5"/>
  <c r="K5"/>
  <c r="J6"/>
  <c r="K6"/>
  <c r="J7"/>
  <c r="K7"/>
  <c r="J8"/>
  <c r="K8"/>
  <c r="J9"/>
  <c r="K9"/>
  <c r="J10"/>
  <c r="K10"/>
  <c r="J11"/>
  <c r="K11"/>
  <c r="J12"/>
  <c r="K12"/>
  <c r="J34"/>
  <c r="K34"/>
  <c r="J33"/>
  <c r="K33"/>
  <c r="J32"/>
  <c r="K32"/>
  <c r="J31"/>
  <c r="K31"/>
  <c r="J30"/>
  <c r="K30"/>
  <c r="J29"/>
  <c r="K29"/>
  <c r="J28"/>
  <c r="K28"/>
  <c r="J27"/>
  <c r="K27"/>
  <c r="J26"/>
  <c r="K26"/>
  <c r="J25"/>
  <c r="K25"/>
  <c r="J24"/>
  <c r="K24"/>
  <c r="J23"/>
  <c r="K23"/>
  <c r="J22"/>
  <c r="K22"/>
  <c r="J21"/>
  <c r="K21"/>
  <c r="J20"/>
  <c r="K20"/>
  <c r="J19"/>
  <c r="K19"/>
  <c r="J18"/>
  <c r="K18"/>
  <c r="J17"/>
  <c r="K17"/>
  <c r="J16"/>
  <c r="K16"/>
  <c r="J15"/>
  <c r="K15"/>
  <c r="J14"/>
  <c r="K14"/>
  <c r="J13"/>
  <c r="K13"/>
  <c r="DO2" i="3"/>
  <c r="FW2"/>
  <c r="FX2" s="1"/>
  <c r="DO2" i="2"/>
  <c r="GQ2"/>
  <c r="GR2" s="1"/>
  <c r="DN2"/>
  <c r="DN2" i="3"/>
  <c r="AY35"/>
  <c r="AY36"/>
  <c r="AY34"/>
  <c r="AY27" i="6"/>
  <c r="BC2" i="3"/>
  <c r="BC33"/>
  <c r="BC3"/>
  <c r="BC4"/>
  <c r="BC5"/>
  <c r="BC30"/>
  <c r="BC6"/>
  <c r="BC7"/>
  <c r="BC8"/>
  <c r="BC9"/>
  <c r="BC10"/>
  <c r="BC11"/>
  <c r="BC12"/>
  <c r="BC13"/>
  <c r="BC14"/>
  <c r="BC15"/>
  <c r="BC16"/>
  <c r="BC17"/>
  <c r="BC18"/>
  <c r="BC31"/>
  <c r="BC19"/>
  <c r="BC35"/>
  <c r="BC36"/>
  <c r="BC20"/>
  <c r="BC21"/>
  <c r="BC22"/>
  <c r="BC23"/>
  <c r="BC24"/>
  <c r="BC34"/>
  <c r="BC25"/>
  <c r="BC2" i="4"/>
  <c r="BC3"/>
  <c r="BC38"/>
  <c r="BC4"/>
  <c r="BC5"/>
  <c r="BC6"/>
  <c r="BC7"/>
  <c r="BC8"/>
  <c r="BC9"/>
  <c r="BC10"/>
  <c r="BC11"/>
  <c r="BC12"/>
  <c r="BC13"/>
  <c r="BC14"/>
  <c r="BC15"/>
  <c r="BC16"/>
  <c r="BC17"/>
  <c r="BC18"/>
  <c r="BC19"/>
  <c r="BC20"/>
  <c r="BC21"/>
  <c r="BC22"/>
  <c r="BC23"/>
  <c r="BC24"/>
  <c r="BC25"/>
  <c r="BC26"/>
  <c r="BC27"/>
  <c r="BC37"/>
  <c r="BC28"/>
  <c r="BC29"/>
  <c r="BC30"/>
  <c r="BC31"/>
  <c r="BC32"/>
  <c r="BC2" i="5"/>
  <c r="BC29"/>
  <c r="BC3"/>
  <c r="BC4"/>
  <c r="BC5"/>
  <c r="BC6"/>
  <c r="BC7"/>
  <c r="BC8"/>
  <c r="BC9"/>
  <c r="BC10"/>
  <c r="BC11"/>
  <c r="BC12"/>
  <c r="BC13"/>
  <c r="BC14"/>
  <c r="BC15"/>
  <c r="BC16"/>
  <c r="BC30"/>
  <c r="BC18"/>
  <c r="BC17"/>
  <c r="BC19"/>
  <c r="BC20"/>
  <c r="BC21"/>
  <c r="BC22"/>
  <c r="BC25" i="6"/>
  <c r="BC2"/>
  <c r="BC3"/>
  <c r="BC4"/>
  <c r="BC5"/>
  <c r="BC6"/>
  <c r="BC7"/>
  <c r="BC8"/>
  <c r="BC9"/>
  <c r="BC10"/>
  <c r="BC23"/>
  <c r="BC11"/>
  <c r="BC12"/>
  <c r="BC26"/>
  <c r="BC13"/>
  <c r="BC14"/>
  <c r="BC15"/>
  <c r="BC16"/>
  <c r="BC17"/>
  <c r="BC18"/>
  <c r="BC19"/>
  <c r="BC27"/>
  <c r="BC20"/>
  <c r="BC2" i="7"/>
  <c r="BC3"/>
  <c r="BC4"/>
  <c r="BC5"/>
  <c r="BC6"/>
  <c r="BC7"/>
  <c r="BC8"/>
  <c r="BC30"/>
  <c r="BC9"/>
  <c r="BC10"/>
  <c r="BC11"/>
  <c r="BC12"/>
  <c r="BC32"/>
  <c r="BC31"/>
  <c r="BC13"/>
  <c r="BC14"/>
  <c r="BC15"/>
  <c r="BC16"/>
  <c r="BC17"/>
  <c r="BC34"/>
  <c r="BC35"/>
  <c r="BC18"/>
  <c r="BC33"/>
  <c r="BC19"/>
  <c r="BC20"/>
  <c r="BC21"/>
  <c r="BC22"/>
  <c r="BC29"/>
  <c r="BC23"/>
  <c r="BC24"/>
  <c r="BC25"/>
  <c r="BC26"/>
  <c r="AY32" i="4"/>
  <c r="AY31"/>
  <c r="AY30"/>
  <c r="AY29"/>
  <c r="AY28"/>
  <c r="AY37"/>
  <c r="AY27"/>
  <c r="AY26"/>
  <c r="AY25"/>
  <c r="AY24"/>
  <c r="AY23"/>
  <c r="AY22"/>
  <c r="AY21"/>
  <c r="AY20"/>
  <c r="AY19"/>
  <c r="AY18"/>
  <c r="AY17"/>
  <c r="AY16"/>
  <c r="AY15"/>
  <c r="AY14"/>
  <c r="AY13"/>
  <c r="AY12"/>
  <c r="AY11"/>
  <c r="AY10"/>
  <c r="AY9"/>
  <c r="AY8"/>
  <c r="AY7"/>
  <c r="AY6"/>
  <c r="AY5"/>
  <c r="AY4"/>
  <c r="AY38"/>
  <c r="AY3"/>
  <c r="AY2"/>
  <c r="AY22" i="5"/>
  <c r="AY21"/>
  <c r="AY20"/>
  <c r="AY19"/>
  <c r="AY18"/>
  <c r="AY17"/>
  <c r="AY30"/>
  <c r="AY16"/>
  <c r="AY15"/>
  <c r="AY14"/>
  <c r="AY13"/>
  <c r="AY12"/>
  <c r="AY11"/>
  <c r="AY10"/>
  <c r="AY9"/>
  <c r="AY8"/>
  <c r="AY7"/>
  <c r="AY6"/>
  <c r="AY5"/>
  <c r="AY4"/>
  <c r="AY3"/>
  <c r="AY29"/>
  <c r="AY2"/>
  <c r="AY26" i="7"/>
  <c r="AY25"/>
  <c r="AY24"/>
  <c r="AY23"/>
  <c r="AY29"/>
  <c r="AY22"/>
  <c r="AY21"/>
  <c r="AY20"/>
  <c r="AY19"/>
  <c r="AY33"/>
  <c r="AY18"/>
  <c r="AY35"/>
  <c r="AY34"/>
  <c r="AY17"/>
  <c r="AY16"/>
  <c r="AY15"/>
  <c r="AY14"/>
  <c r="AY13"/>
  <c r="AY31"/>
  <c r="AY32"/>
  <c r="AY12"/>
  <c r="AY11"/>
  <c r="AY10"/>
  <c r="AY9"/>
  <c r="AY30"/>
  <c r="AY8"/>
  <c r="AY7"/>
  <c r="AY6"/>
  <c r="AY5"/>
  <c r="AY4"/>
  <c r="AY3"/>
  <c r="AY2"/>
  <c r="AY20" i="6"/>
  <c r="AY19"/>
  <c r="AY18"/>
  <c r="AY17"/>
  <c r="AY16"/>
  <c r="AY15"/>
  <c r="AY14"/>
  <c r="AY13"/>
  <c r="AY26"/>
  <c r="AY12"/>
  <c r="AY11"/>
  <c r="AY23"/>
  <c r="AY10"/>
  <c r="AY9"/>
  <c r="AY8"/>
  <c r="AY7"/>
  <c r="AY6"/>
  <c r="AY5"/>
  <c r="AY4"/>
  <c r="AY3"/>
  <c r="AY2"/>
  <c r="AY25"/>
  <c r="AY25" i="3"/>
  <c r="AY23"/>
  <c r="AY22"/>
  <c r="AY21"/>
  <c r="AY20"/>
  <c r="AY19"/>
  <c r="AY31"/>
  <c r="AY18"/>
  <c r="AY17"/>
  <c r="AY16"/>
  <c r="AY15"/>
  <c r="AY14"/>
  <c r="AY13"/>
  <c r="AY12"/>
  <c r="AY11"/>
  <c r="AY10"/>
  <c r="AY9"/>
  <c r="AY8"/>
  <c r="AY7"/>
  <c r="AY6"/>
  <c r="AY30"/>
  <c r="AY5"/>
  <c r="AY4"/>
  <c r="AY3"/>
  <c r="AY33"/>
  <c r="AY2"/>
  <c r="AY24"/>
  <c r="AY34" i="2"/>
  <c r="BC12"/>
  <c r="BC34"/>
  <c r="BC4"/>
  <c r="BC5"/>
  <c r="BC6"/>
  <c r="BC7"/>
  <c r="BC8"/>
  <c r="BC9"/>
  <c r="AY35"/>
  <c r="AY32"/>
  <c r="AY27"/>
  <c r="AY26"/>
  <c r="AY25"/>
  <c r="AY24"/>
  <c r="AY23"/>
  <c r="AY22"/>
  <c r="AY21"/>
  <c r="AY20"/>
  <c r="AY19"/>
  <c r="AY18"/>
  <c r="AY17"/>
  <c r="AY33"/>
  <c r="AY16"/>
  <c r="AY38"/>
  <c r="AY37"/>
  <c r="AY15"/>
  <c r="AY14"/>
  <c r="AY13"/>
  <c r="BC11"/>
  <c r="BC10"/>
  <c r="BC2"/>
  <c r="BC3"/>
  <c r="AY2"/>
  <c r="AY3"/>
  <c r="AY4"/>
  <c r="AY5"/>
  <c r="AY6"/>
  <c r="AY7"/>
  <c r="AY8"/>
  <c r="AY9"/>
  <c r="BC35"/>
  <c r="BC32"/>
  <c r="BC27"/>
  <c r="BC26"/>
  <c r="BC25"/>
  <c r="BC24"/>
  <c r="BC23"/>
  <c r="BC22"/>
  <c r="BC21"/>
  <c r="BC20"/>
  <c r="BC19"/>
  <c r="BC18"/>
  <c r="BC17"/>
  <c r="BC33"/>
  <c r="BC16"/>
  <c r="BC38"/>
  <c r="BC37"/>
  <c r="BC15"/>
  <c r="BC14"/>
  <c r="BC13"/>
  <c r="AY12"/>
  <c r="AY11"/>
  <c r="AY10"/>
</calcChain>
</file>

<file path=xl/sharedStrings.xml><?xml version="1.0" encoding="utf-8"?>
<sst xmlns="http://schemas.openxmlformats.org/spreadsheetml/2006/main" count="4476" uniqueCount="1260">
  <si>
    <t>TT</t>
  </si>
  <si>
    <t>Lớp</t>
  </si>
  <si>
    <t>Mã SV</t>
  </si>
  <si>
    <t>Họ đệm</t>
  </si>
  <si>
    <t>Tên</t>
  </si>
  <si>
    <t>Ngày sinh</t>
  </si>
  <si>
    <t>Giới</t>
  </si>
  <si>
    <t>Nơi sinh</t>
  </si>
  <si>
    <t>GDTC (Điểm chữ)</t>
  </si>
  <si>
    <t>GDTC (Điểm 4)</t>
  </si>
  <si>
    <t>GDTC (TEXT)</t>
  </si>
  <si>
    <t>GDQP (Điểm chữ)</t>
  </si>
  <si>
    <t>GDQP (Điểm 4)</t>
  </si>
  <si>
    <t>GDQP (TEXT)</t>
  </si>
  <si>
    <t>An</t>
  </si>
  <si>
    <t>Nguyễn Trọng</t>
  </si>
  <si>
    <t>Đạt</t>
  </si>
  <si>
    <t>Hải</t>
  </si>
  <si>
    <t>Nguyễn Công</t>
  </si>
  <si>
    <t>Hiếu</t>
  </si>
  <si>
    <t>Hoàng</t>
  </si>
  <si>
    <t>Huy</t>
  </si>
  <si>
    <t>Thao</t>
  </si>
  <si>
    <t>Phạm Thanh</t>
  </si>
  <si>
    <t>Tùng</t>
  </si>
  <si>
    <t>Anh</t>
  </si>
  <si>
    <t>Quân</t>
  </si>
  <si>
    <t>Minh</t>
  </si>
  <si>
    <t>Duy</t>
  </si>
  <si>
    <t>Đỗ Mạnh</t>
  </si>
  <si>
    <t>Dũng</t>
  </si>
  <si>
    <t>71X1</t>
  </si>
  <si>
    <t>21XD710101</t>
  </si>
  <si>
    <t>Doãn Đình Việt</t>
  </si>
  <si>
    <t>24/11/2004</t>
  </si>
  <si>
    <t>Giao Thủy - Nam Định</t>
  </si>
  <si>
    <t>Nam</t>
  </si>
  <si>
    <t>Kinh</t>
  </si>
  <si>
    <t xml:space="preserve">Không </t>
  </si>
  <si>
    <t>21XD710102</t>
  </si>
  <si>
    <t>Hoàng Đức</t>
  </si>
  <si>
    <t>09/05/2004</t>
  </si>
  <si>
    <t>Hưng Hà - Thái Bình</t>
  </si>
  <si>
    <t>21XD710103</t>
  </si>
  <si>
    <t>Lê Thị Phương</t>
  </si>
  <si>
    <t>22/09/2004</t>
  </si>
  <si>
    <t>Hà Đông - Hà Nội</t>
  </si>
  <si>
    <t>Nữ</t>
  </si>
  <si>
    <t>21XD710104</t>
  </si>
  <si>
    <t xml:space="preserve">Nguyễn Văn </t>
  </si>
  <si>
    <t>Cường</t>
  </si>
  <si>
    <t>27/03/2004</t>
  </si>
  <si>
    <t>Chương Mỹ - Hà Nội</t>
  </si>
  <si>
    <t>21XD710105</t>
  </si>
  <si>
    <t>Vũ Tiến</t>
  </si>
  <si>
    <t>12/02/2004</t>
  </si>
  <si>
    <t>21XD710106</t>
  </si>
  <si>
    <t xml:space="preserve">Vũ Văn </t>
  </si>
  <si>
    <t>31/03/2004</t>
  </si>
  <si>
    <t>Thanh Oai - Hà Nội</t>
  </si>
  <si>
    <t>21XD710107</t>
  </si>
  <si>
    <t>Lê Văn Tiến</t>
  </si>
  <si>
    <t>23/03/2004</t>
  </si>
  <si>
    <t>Thanh Trì - Hà Nội</t>
  </si>
  <si>
    <t>21XD710108</t>
  </si>
  <si>
    <t>Lê Ngọc</t>
  </si>
  <si>
    <t>30/06/2004</t>
  </si>
  <si>
    <t>Hà Nội</t>
  </si>
  <si>
    <t>21XD710109</t>
  </si>
  <si>
    <t xml:space="preserve">Nguyễn Ngọc </t>
  </si>
  <si>
    <t>29/08/2004</t>
  </si>
  <si>
    <t>21XD710110</t>
  </si>
  <si>
    <t>Nguyễn Trung</t>
  </si>
  <si>
    <t>22/10/2004</t>
  </si>
  <si>
    <t>Hà Tây</t>
  </si>
  <si>
    <t>21XD710111</t>
  </si>
  <si>
    <t>Nguyễn Đức</t>
  </si>
  <si>
    <t>Hùng</t>
  </si>
  <si>
    <t>20/11/2004</t>
  </si>
  <si>
    <t>21XD710112</t>
  </si>
  <si>
    <t>Trần Thế</t>
  </si>
  <si>
    <t>Hưng</t>
  </si>
  <si>
    <t>18/12/1998</t>
  </si>
  <si>
    <t>Hoài Đức - Hà Nội</t>
  </si>
  <si>
    <t>21XD710113</t>
  </si>
  <si>
    <t>Võ Viết</t>
  </si>
  <si>
    <t>01/02/2000</t>
  </si>
  <si>
    <t>Yên Định - Thanh Hóa</t>
  </si>
  <si>
    <t>21XD710114</t>
  </si>
  <si>
    <t>Cao Duy</t>
  </si>
  <si>
    <t>25/12/2004</t>
  </si>
  <si>
    <t>21XD710115</t>
  </si>
  <si>
    <t>Nguyễn Hải</t>
  </si>
  <si>
    <t>03/08/2004</t>
  </si>
  <si>
    <t>21XD710116</t>
  </si>
  <si>
    <t>Đỗ Minh</t>
  </si>
  <si>
    <t>12/06/2004</t>
  </si>
  <si>
    <t>21XD710117</t>
  </si>
  <si>
    <t xml:space="preserve">Nguyễn Hoàng </t>
  </si>
  <si>
    <t>29/09/2004</t>
  </si>
  <si>
    <t>21XD710118</t>
  </si>
  <si>
    <t>25/11/2004</t>
  </si>
  <si>
    <t>21XD710119</t>
  </si>
  <si>
    <t>Quang</t>
  </si>
  <si>
    <t>31/07/2003</t>
  </si>
  <si>
    <t>Vân Côn - Hoài Đức</t>
  </si>
  <si>
    <t>Thiên chúa</t>
  </si>
  <si>
    <t>21XD710120</t>
  </si>
  <si>
    <t>Hồ Sĩ</t>
  </si>
  <si>
    <t>Quốc</t>
  </si>
  <si>
    <t>21XD710121</t>
  </si>
  <si>
    <t>Thái</t>
  </si>
  <si>
    <t>02/09/2004</t>
  </si>
  <si>
    <t>21XD700239</t>
  </si>
  <si>
    <t xml:space="preserve">Từ Quang </t>
  </si>
  <si>
    <t>Thịnh</t>
  </si>
  <si>
    <t>22/07/1991</t>
  </si>
  <si>
    <t>21XD710122</t>
  </si>
  <si>
    <t>Nguyễn Minh</t>
  </si>
  <si>
    <t>Tiến</t>
  </si>
  <si>
    <t>07/11/2003</t>
  </si>
  <si>
    <t>Ý Yên - Nam Định</t>
  </si>
  <si>
    <t>21XD710123</t>
  </si>
  <si>
    <t>Bùi Anh</t>
  </si>
  <si>
    <t>Tuấn</t>
  </si>
  <si>
    <t>08/10/2004</t>
  </si>
  <si>
    <t>21XD710124</t>
  </si>
  <si>
    <t>10/08/2001</t>
  </si>
  <si>
    <t>21XD710125</t>
  </si>
  <si>
    <t>Trịnh Xuân</t>
  </si>
  <si>
    <t>19/11/2004</t>
  </si>
  <si>
    <t>Hà Trung - Thanh Hóa</t>
  </si>
  <si>
    <t xml:space="preserve">Vương Mạnh </t>
  </si>
  <si>
    <t>13/07/2004</t>
  </si>
  <si>
    <t>21XD710127</t>
  </si>
  <si>
    <t>Nguyễn Duy</t>
  </si>
  <si>
    <t>22/04/2004</t>
  </si>
  <si>
    <t>21XD710128</t>
  </si>
  <si>
    <t xml:space="preserve">Phan Viết </t>
  </si>
  <si>
    <t>Việt</t>
  </si>
  <si>
    <t>07/04/2004</t>
  </si>
  <si>
    <t>21XD710129</t>
  </si>
  <si>
    <t xml:space="preserve">Nguyễn Hồng </t>
  </si>
  <si>
    <t>Phúc</t>
  </si>
  <si>
    <t>23/08/2002</t>
  </si>
  <si>
    <t>Bình Lục - Hà Nam</t>
  </si>
  <si>
    <t>21XD710130</t>
  </si>
  <si>
    <t xml:space="preserve">Phan Văn </t>
  </si>
  <si>
    <t>Hữu</t>
  </si>
  <si>
    <t>23/10/2004</t>
  </si>
  <si>
    <t>Kiến Xương - Thái Bình</t>
  </si>
  <si>
    <t>21XD710131</t>
  </si>
  <si>
    <t>Mai Xuân</t>
  </si>
  <si>
    <t>Hòa</t>
  </si>
  <si>
    <t>26/12/1986</t>
  </si>
  <si>
    <t>21XD710132</t>
  </si>
  <si>
    <t>Phan Tùng</t>
  </si>
  <si>
    <t>Lâm</t>
  </si>
  <si>
    <t>29/03/2001</t>
  </si>
  <si>
    <t>Không</t>
  </si>
  <si>
    <t>21XD710133</t>
  </si>
  <si>
    <t>Phạm Thị</t>
  </si>
  <si>
    <t>Tâm</t>
  </si>
  <si>
    <t>22/02/1998</t>
  </si>
  <si>
    <t>Hạ Hòa - Phú Thọ</t>
  </si>
  <si>
    <t>Dân tộc</t>
  </si>
  <si>
    <t>Tôn giáo</t>
  </si>
  <si>
    <t>42KT1</t>
  </si>
  <si>
    <t>21KT420101</t>
  </si>
  <si>
    <t>Mai</t>
  </si>
  <si>
    <t>29/10/2004</t>
  </si>
  <si>
    <t>21KT420102</t>
  </si>
  <si>
    <t>23/08/2004</t>
  </si>
  <si>
    <t>21KT420103</t>
  </si>
  <si>
    <t>21KT420104</t>
  </si>
  <si>
    <t xml:space="preserve">Phan Quách Hà </t>
  </si>
  <si>
    <t>28/04/2004</t>
  </si>
  <si>
    <t>21KT420105</t>
  </si>
  <si>
    <t>Cao Thị Ngọc</t>
  </si>
  <si>
    <t>Ánh</t>
  </si>
  <si>
    <t>21KT420106</t>
  </si>
  <si>
    <t>Trần Thị Thu</t>
  </si>
  <si>
    <t>Hằng</t>
  </si>
  <si>
    <t>26/08/2004</t>
  </si>
  <si>
    <t>21KT420108</t>
  </si>
  <si>
    <t>Nguyễn Gia</t>
  </si>
  <si>
    <t>Linh</t>
  </si>
  <si>
    <t>17/12/2004</t>
  </si>
  <si>
    <t>21KT420109</t>
  </si>
  <si>
    <t>Nguyễn Phương</t>
  </si>
  <si>
    <t>01/07/2004</t>
  </si>
  <si>
    <t>21KT420110</t>
  </si>
  <si>
    <t>Nguyễn Thị Thùy</t>
  </si>
  <si>
    <t>30/11/2004</t>
  </si>
  <si>
    <t>21KT420111</t>
  </si>
  <si>
    <t xml:space="preserve">Nguyễn Thị </t>
  </si>
  <si>
    <t>Lương</t>
  </si>
  <si>
    <t>13/06/2004</t>
  </si>
  <si>
    <t>21KT420112</t>
  </si>
  <si>
    <t>Lý</t>
  </si>
  <si>
    <t>08/09/2004</t>
  </si>
  <si>
    <t>21KT420113</t>
  </si>
  <si>
    <t>Ngô Thị Thanh</t>
  </si>
  <si>
    <t>Ngọc</t>
  </si>
  <si>
    <t>04/12/2002</t>
  </si>
  <si>
    <t>Yên Khánh - Ninh Bình</t>
  </si>
  <si>
    <t>21KT420114</t>
  </si>
  <si>
    <t>Nguyễn Thị</t>
  </si>
  <si>
    <t>22/06/2002</t>
  </si>
  <si>
    <t>21KT420115</t>
  </si>
  <si>
    <t>Trần Bảo</t>
  </si>
  <si>
    <t>22/05/2004</t>
  </si>
  <si>
    <t>Ngô Quyền - Hà Nội</t>
  </si>
  <si>
    <t>21KT420116</t>
  </si>
  <si>
    <t>Nhi</t>
  </si>
  <si>
    <t>22/08/2004</t>
  </si>
  <si>
    <t>21KT420117</t>
  </si>
  <si>
    <t>18/10/2004</t>
  </si>
  <si>
    <t>21KT420118</t>
  </si>
  <si>
    <t>Nguyễn Tuyết</t>
  </si>
  <si>
    <t>14/05/2004</t>
  </si>
  <si>
    <t>21KT420119</t>
  </si>
  <si>
    <t>10/04/2004</t>
  </si>
  <si>
    <t>Lục Nam - Bắc Giang</t>
  </si>
  <si>
    <t>21KT420120</t>
  </si>
  <si>
    <t>Thảo</t>
  </si>
  <si>
    <t>01/04/2004</t>
  </si>
  <si>
    <t>Đà Bắc - Hòa Bình</t>
  </si>
  <si>
    <t>21KT420121</t>
  </si>
  <si>
    <t>Đào Đăng</t>
  </si>
  <si>
    <t>Thêm</t>
  </si>
  <si>
    <t>07/01/2004</t>
  </si>
  <si>
    <t>21KT420122</t>
  </si>
  <si>
    <t>Nguyễn Thị Thanh</t>
  </si>
  <si>
    <t>Thư</t>
  </si>
  <si>
    <t>21KT420123</t>
  </si>
  <si>
    <t>Lê Thị</t>
  </si>
  <si>
    <t>Thùy</t>
  </si>
  <si>
    <t>13/10/2001</t>
  </si>
  <si>
    <t>Trạm y tế xã Hiền Giang</t>
  </si>
  <si>
    <t>21KT420124</t>
  </si>
  <si>
    <t>Nguyễn Thanh</t>
  </si>
  <si>
    <t>27/09/2003</t>
  </si>
  <si>
    <t>21KT420125</t>
  </si>
  <si>
    <t>Doãn Minh</t>
  </si>
  <si>
    <t>Trang</t>
  </si>
  <si>
    <t>03/06/2004</t>
  </si>
  <si>
    <t>21KT420126</t>
  </si>
  <si>
    <t xml:space="preserve">Nguyễn Kiều </t>
  </si>
  <si>
    <t>16/07/2004</t>
  </si>
  <si>
    <t>21KT420127</t>
  </si>
  <si>
    <t>Phạm Ngọc</t>
  </si>
  <si>
    <t>28/10/2004</t>
  </si>
  <si>
    <t>21KT420128</t>
  </si>
  <si>
    <t>Phạm Ngọc Đoan</t>
  </si>
  <si>
    <t>24/10/2003</t>
  </si>
  <si>
    <t>21KT420129</t>
  </si>
  <si>
    <t xml:space="preserve">Vũ Tuấn </t>
  </si>
  <si>
    <t>Chương</t>
  </si>
  <si>
    <t>10/12/2003</t>
  </si>
  <si>
    <t>21KT420130</t>
  </si>
  <si>
    <t xml:space="preserve">Phạm Hồng </t>
  </si>
  <si>
    <t>24/09/2003</t>
  </si>
  <si>
    <t>21KT420131</t>
  </si>
  <si>
    <t xml:space="preserve">Nguyễn Thị Hà </t>
  </si>
  <si>
    <t>Vi</t>
  </si>
  <si>
    <t>05/12/2004</t>
  </si>
  <si>
    <t>Bệnh viện Nông Nghiệp</t>
  </si>
  <si>
    <t>01TM1</t>
  </si>
  <si>
    <t>21TM010101</t>
  </si>
  <si>
    <t xml:space="preserve">Nguyễn Duy </t>
  </si>
  <si>
    <t>Thanh Xuân - Hà Nội</t>
  </si>
  <si>
    <t>21TM010103</t>
  </si>
  <si>
    <t xml:space="preserve">Nguyễn Thị Ngọc </t>
  </si>
  <si>
    <t>Đống Đa - Hà Nội</t>
  </si>
  <si>
    <t>21TM010104</t>
  </si>
  <si>
    <t xml:space="preserve">Nguyễn Tiến </t>
  </si>
  <si>
    <t>Khương Trung - Hà Nội</t>
  </si>
  <si>
    <t>21TM010105</t>
  </si>
  <si>
    <t xml:space="preserve">Nguyễn Xuân </t>
  </si>
  <si>
    <t>Bách</t>
  </si>
  <si>
    <t>Nam Từ Liêm - Hà Nội</t>
  </si>
  <si>
    <t>21TM010106</t>
  </si>
  <si>
    <t>Biên</t>
  </si>
  <si>
    <t>Nam Định</t>
  </si>
  <si>
    <t>21TM010107</t>
  </si>
  <si>
    <t>Thiên chúa giáo</t>
  </si>
  <si>
    <t>21TM010108</t>
  </si>
  <si>
    <t>Hà Minh</t>
  </si>
  <si>
    <t>Đức</t>
  </si>
  <si>
    <t>21TM010109</t>
  </si>
  <si>
    <t xml:space="preserve">Nguyễn Quang </t>
  </si>
  <si>
    <t>Tân Triều - Hà Nội</t>
  </si>
  <si>
    <t>21TM010110</t>
  </si>
  <si>
    <t xml:space="preserve">Vũ Hoàng </t>
  </si>
  <si>
    <t>Phùng Khoang - Hà Nội</t>
  </si>
  <si>
    <t>21TM010111</t>
  </si>
  <si>
    <t xml:space="preserve">Nguyễn Phương </t>
  </si>
  <si>
    <t>21TM010112</t>
  </si>
  <si>
    <t>21TM010113</t>
  </si>
  <si>
    <t xml:space="preserve">Bùi Xuân </t>
  </si>
  <si>
    <t>21TM010114</t>
  </si>
  <si>
    <t xml:space="preserve">Nguyễn Đình </t>
  </si>
  <si>
    <t>Khánh</t>
  </si>
  <si>
    <t>21TM010115</t>
  </si>
  <si>
    <t xml:space="preserve">Bùi Trung </t>
  </si>
  <si>
    <t>Kiên</t>
  </si>
  <si>
    <t>21TM010116</t>
  </si>
  <si>
    <t>Nguyễn Hoàng</t>
  </si>
  <si>
    <t>21TM010117</t>
  </si>
  <si>
    <t xml:space="preserve">Đoàn Phương </t>
  </si>
  <si>
    <t>21TM010118</t>
  </si>
  <si>
    <t xml:space="preserve">Trần Thị Khánh </t>
  </si>
  <si>
    <t>Trung Văn - Hà Nội</t>
  </si>
  <si>
    <t>21TM010119</t>
  </si>
  <si>
    <t>Long</t>
  </si>
  <si>
    <t>21TM010120</t>
  </si>
  <si>
    <t>21TM010121</t>
  </si>
  <si>
    <t>21TM010122</t>
  </si>
  <si>
    <t>21TM010123</t>
  </si>
  <si>
    <t xml:space="preserve">Lê Trần Khôi </t>
  </si>
  <si>
    <t>Nguyên</t>
  </si>
  <si>
    <t>21TM010124</t>
  </si>
  <si>
    <t>Phạm Nguyễn Linh</t>
  </si>
  <si>
    <t>Mai Dịch - Hà Nội</t>
  </si>
  <si>
    <t>21TM010125</t>
  </si>
  <si>
    <t xml:space="preserve">Bùi Hải </t>
  </si>
  <si>
    <t>Phong</t>
  </si>
  <si>
    <t>21TM010126</t>
  </si>
  <si>
    <t xml:space="preserve">Trần Ngọc </t>
  </si>
  <si>
    <t>Thanh</t>
  </si>
  <si>
    <t>21TM010127</t>
  </si>
  <si>
    <t xml:space="preserve">Hoàng Long </t>
  </si>
  <si>
    <t>21TM010128</t>
  </si>
  <si>
    <t>Lê Đình</t>
  </si>
  <si>
    <t>21TM010129</t>
  </si>
  <si>
    <t xml:space="preserve">Nguyễn Đỗ Quỳnh </t>
  </si>
  <si>
    <t>21TM010130</t>
  </si>
  <si>
    <t xml:space="preserve">Phạm Bá </t>
  </si>
  <si>
    <t>Trọng</t>
  </si>
  <si>
    <t>21TM010131</t>
  </si>
  <si>
    <t xml:space="preserve">Nguyễn Anh </t>
  </si>
  <si>
    <t>21TM010132</t>
  </si>
  <si>
    <t xml:space="preserve">Phạm Hoàng Duy </t>
  </si>
  <si>
    <t>Vũ</t>
  </si>
  <si>
    <t>21TM010133</t>
  </si>
  <si>
    <t xml:space="preserve">Nguyễn Minh </t>
  </si>
  <si>
    <t>21TM010134</t>
  </si>
  <si>
    <t xml:space="preserve">Phạm Trung </t>
  </si>
  <si>
    <t>31/01/2004</t>
  </si>
  <si>
    <t>28/01/2004</t>
  </si>
  <si>
    <t>09/11/2004</t>
  </si>
  <si>
    <t>28/9/2004</t>
  </si>
  <si>
    <t>04/01/2003</t>
  </si>
  <si>
    <t>04/12/2004</t>
  </si>
  <si>
    <t>20/9/2004</t>
  </si>
  <si>
    <t>23/6/2004</t>
  </si>
  <si>
    <t>31/12/2004</t>
  </si>
  <si>
    <t>25/01/2004</t>
  </si>
  <si>
    <t>29/3/2004</t>
  </si>
  <si>
    <t>13/4/2004</t>
  </si>
  <si>
    <t>12/11/2004</t>
  </si>
  <si>
    <t>22/01/2004</t>
  </si>
  <si>
    <t>03/9/2004</t>
  </si>
  <si>
    <t>05/12/2003</t>
  </si>
  <si>
    <t>14/10/2004</t>
  </si>
  <si>
    <t>15/7/2004</t>
  </si>
  <si>
    <t>08/12/2004</t>
  </si>
  <si>
    <t>07/12/2004</t>
  </si>
  <si>
    <t>15/8/2004</t>
  </si>
  <si>
    <t>23/9/2004</t>
  </si>
  <si>
    <t>01/7/2004</t>
  </si>
  <si>
    <t>19/9/2004</t>
  </si>
  <si>
    <t>05/11/2003</t>
  </si>
  <si>
    <t>20/3/2003</t>
  </si>
  <si>
    <t>16/10/2004</t>
  </si>
  <si>
    <t>14/9/2004</t>
  </si>
  <si>
    <t>22/2/2004</t>
  </si>
  <si>
    <t>01T1</t>
  </si>
  <si>
    <t>21T010101</t>
  </si>
  <si>
    <t>Nguyễn Đỗ</t>
  </si>
  <si>
    <t>28/02/2004</t>
  </si>
  <si>
    <t>21T010102</t>
  </si>
  <si>
    <t>10/10/2003</t>
  </si>
  <si>
    <t>21T010103</t>
  </si>
  <si>
    <t>Võ Trung</t>
  </si>
  <si>
    <t>21T010104</t>
  </si>
  <si>
    <t>Chúc</t>
  </si>
  <si>
    <t>17/01/2004</t>
  </si>
  <si>
    <t>21T010105</t>
  </si>
  <si>
    <t>Đỗ Quốc</t>
  </si>
  <si>
    <t>02/11/2004</t>
  </si>
  <si>
    <t>21T010106</t>
  </si>
  <si>
    <t>Dương Đăng</t>
  </si>
  <si>
    <t>26/09/2004</t>
  </si>
  <si>
    <t>21T010107</t>
  </si>
  <si>
    <t>Luyện Trường</t>
  </si>
  <si>
    <t>Giang</t>
  </si>
  <si>
    <t>27/01/2004</t>
  </si>
  <si>
    <t>Sông Mã - Sơn La</t>
  </si>
  <si>
    <t>21T010108</t>
  </si>
  <si>
    <t>Bùi Thị Mỹ</t>
  </si>
  <si>
    <t>Hạnh</t>
  </si>
  <si>
    <t>19/09/2003</t>
  </si>
  <si>
    <t>21T010109</t>
  </si>
  <si>
    <t>08/02/2004</t>
  </si>
  <si>
    <t>21T010110</t>
  </si>
  <si>
    <t>Nguyễn Đắc</t>
  </si>
  <si>
    <t>21T010111</t>
  </si>
  <si>
    <t>Đoàn Thành</t>
  </si>
  <si>
    <t>06/12/2003</t>
  </si>
  <si>
    <t>21T010112</t>
  </si>
  <si>
    <t>Phạm Văn</t>
  </si>
  <si>
    <t>Nghĩa</t>
  </si>
  <si>
    <t>21T010113</t>
  </si>
  <si>
    <t>Phạm Văn Huy</t>
  </si>
  <si>
    <t>11/11/2004</t>
  </si>
  <si>
    <t>21T010114</t>
  </si>
  <si>
    <t>Trương Thúy</t>
  </si>
  <si>
    <t>Quỳnh</t>
  </si>
  <si>
    <t>12/11/2003</t>
  </si>
  <si>
    <t>21T010115</t>
  </si>
  <si>
    <t>Thành</t>
  </si>
  <si>
    <t>30/06/2003</t>
  </si>
  <si>
    <t>21T010116</t>
  </si>
  <si>
    <t>Cao Đình</t>
  </si>
  <si>
    <t>Tiệp</t>
  </si>
  <si>
    <t>30/10/2003</t>
  </si>
  <si>
    <t>21T010117</t>
  </si>
  <si>
    <t>Bùi Bảo</t>
  </si>
  <si>
    <t>Trung</t>
  </si>
  <si>
    <t>05/04/2004</t>
  </si>
  <si>
    <t>21T010118</t>
  </si>
  <si>
    <t>Trương Tùng</t>
  </si>
  <si>
    <t>01/08/2004</t>
  </si>
  <si>
    <t>21T010120</t>
  </si>
  <si>
    <t>21T010121</t>
  </si>
  <si>
    <t>Tú</t>
  </si>
  <si>
    <t>27/09/2001</t>
  </si>
  <si>
    <t>21T010122</t>
  </si>
  <si>
    <t xml:space="preserve">Lê Phú Sơn </t>
  </si>
  <si>
    <t>Đông</t>
  </si>
  <si>
    <t>21/01/2003</t>
  </si>
  <si>
    <t>21T010123</t>
  </si>
  <si>
    <t xml:space="preserve">Triệu Đình </t>
  </si>
  <si>
    <t>14/07/2003</t>
  </si>
  <si>
    <t>21T010124</t>
  </si>
  <si>
    <t xml:space="preserve">Nguyễn Viết </t>
  </si>
  <si>
    <t>Tân</t>
  </si>
  <si>
    <t>19/07/2003</t>
  </si>
  <si>
    <t>01T2</t>
  </si>
  <si>
    <t>21T010201</t>
  </si>
  <si>
    <t>12/09/2003</t>
  </si>
  <si>
    <t xml:space="preserve">Nam </t>
  </si>
  <si>
    <t>21T010202</t>
  </si>
  <si>
    <t xml:space="preserve">Nguyễn Châu </t>
  </si>
  <si>
    <t>17/08/2003</t>
  </si>
  <si>
    <t>Nữ</t>
  </si>
  <si>
    <t>21T010203</t>
  </si>
  <si>
    <t xml:space="preserve">Dương Gia </t>
  </si>
  <si>
    <t>Bảo</t>
  </si>
  <si>
    <t>30/09/2004</t>
  </si>
  <si>
    <t>21T010204</t>
  </si>
  <si>
    <t xml:space="preserve">Nguyễn Quý </t>
  </si>
  <si>
    <t>18/11/2004</t>
  </si>
  <si>
    <t xml:space="preserve">Hà Nội </t>
  </si>
  <si>
    <t>21T010205</t>
  </si>
  <si>
    <t>Hà Tây</t>
  </si>
  <si>
    <t>21T010206</t>
  </si>
  <si>
    <t xml:space="preserve">Nguyễn Diệu </t>
  </si>
  <si>
    <t>Hương</t>
  </si>
  <si>
    <t>Hoài Đức - Hà Nội</t>
  </si>
  <si>
    <t>21T010207</t>
  </si>
  <si>
    <t xml:space="preserve">Phạm Quang </t>
  </si>
  <si>
    <t>16/10/2003</t>
  </si>
  <si>
    <t>21T010208</t>
  </si>
  <si>
    <t xml:space="preserve">Tạ Quang </t>
  </si>
  <si>
    <t>12/06/2003</t>
  </si>
  <si>
    <t>21T010209</t>
  </si>
  <si>
    <t xml:space="preserve">Nguyễn Thị Thương </t>
  </si>
  <si>
    <t>Huyền</t>
  </si>
  <si>
    <t>4/10/2004</t>
  </si>
  <si>
    <t>21T010211</t>
  </si>
  <si>
    <t xml:space="preserve">Dương Thành </t>
  </si>
  <si>
    <t>21T010212</t>
  </si>
  <si>
    <t>Nguyễn Khánh</t>
  </si>
  <si>
    <t>Ly</t>
  </si>
  <si>
    <t>21T010213</t>
  </si>
  <si>
    <t xml:space="preserve">Vũ Thảo </t>
  </si>
  <si>
    <t>14/01/2003</t>
  </si>
  <si>
    <t>21T010214</t>
  </si>
  <si>
    <t xml:space="preserve">Nguyễn Bích </t>
  </si>
  <si>
    <t>10/08/2004</t>
  </si>
  <si>
    <t>21T010215</t>
  </si>
  <si>
    <t>06/03/2002</t>
  </si>
  <si>
    <t>Đông Triều - Quảng Ninh</t>
  </si>
  <si>
    <t>21T010216</t>
  </si>
  <si>
    <t>Hoàng Minh</t>
  </si>
  <si>
    <t>18/05/2004</t>
  </si>
  <si>
    <t>21T010217</t>
  </si>
  <si>
    <t>13/01/2004</t>
  </si>
  <si>
    <t>21T010218</t>
  </si>
  <si>
    <t xml:space="preserve">Cao Văn </t>
  </si>
  <si>
    <t>Toàn</t>
  </si>
  <si>
    <t>2/06/2004</t>
  </si>
  <si>
    <t>21T010219</t>
  </si>
  <si>
    <t>27/07/2004</t>
  </si>
  <si>
    <t>21T010220</t>
  </si>
  <si>
    <t xml:space="preserve">Nguyễn Thị Huyền </t>
  </si>
  <si>
    <t>05/07/2004</t>
  </si>
  <si>
    <t>21T010221</t>
  </si>
  <si>
    <t>Ngô Quang</t>
  </si>
  <si>
    <t>Vinh</t>
  </si>
  <si>
    <t xml:space="preserve">Hà Tây </t>
  </si>
  <si>
    <t>21T010222</t>
  </si>
  <si>
    <t>8/03/2004</t>
  </si>
  <si>
    <t xml:space="preserve"> Hà Nội </t>
  </si>
  <si>
    <t>21T010223</t>
  </si>
  <si>
    <t xml:space="preserve">Bùi Thị Hồng </t>
  </si>
  <si>
    <t>Yến</t>
  </si>
  <si>
    <t>20/06/2004</t>
  </si>
  <si>
    <t>21T010224</t>
  </si>
  <si>
    <t>Phạm Phương</t>
  </si>
  <si>
    <t>11/05/2004</t>
  </si>
  <si>
    <t xml:space="preserve">Nam Trực - Nam Định </t>
  </si>
  <si>
    <t>01NT1</t>
  </si>
  <si>
    <t>21NT010101</t>
  </si>
  <si>
    <t xml:space="preserve">Nguyễn Bình </t>
  </si>
  <si>
    <t>01/12/2004</t>
  </si>
  <si>
    <t>21NT010102</t>
  </si>
  <si>
    <t>Đào Quốc</t>
  </si>
  <si>
    <t>Chiến</t>
  </si>
  <si>
    <t>07/08/2004</t>
  </si>
  <si>
    <t>21NT010103</t>
  </si>
  <si>
    <t>Trần Văn</t>
  </si>
  <si>
    <t>Chính</t>
  </si>
  <si>
    <t>11/01/2004</t>
  </si>
  <si>
    <t>21NT010106</t>
  </si>
  <si>
    <t>Hà Tuấn</t>
  </si>
  <si>
    <t>05/10/2004</t>
  </si>
  <si>
    <t>Tuyên Quang</t>
  </si>
  <si>
    <t>21NT010107</t>
  </si>
  <si>
    <t>Nguyễn Mạnh</t>
  </si>
  <si>
    <t>19/04/2004</t>
  </si>
  <si>
    <t>21NT010108</t>
  </si>
  <si>
    <t>08/07/2004</t>
  </si>
  <si>
    <t>Ứng Hòa - Hà Nội</t>
  </si>
  <si>
    <t>21NT010104</t>
  </si>
  <si>
    <t>Nguyễn Thành</t>
  </si>
  <si>
    <t>14/09/2004</t>
  </si>
  <si>
    <t>21NT010105</t>
  </si>
  <si>
    <t>26/12/2004</t>
  </si>
  <si>
    <t>21NT010109</t>
  </si>
  <si>
    <t>Triệu Quang</t>
  </si>
  <si>
    <t>Hiệp</t>
  </si>
  <si>
    <t>03/01/2004</t>
  </si>
  <si>
    <t>21NT010110</t>
  </si>
  <si>
    <t>Trần Vũ</t>
  </si>
  <si>
    <t>26/11/2004</t>
  </si>
  <si>
    <t>21NT010111</t>
  </si>
  <si>
    <t>Bùi Quang</t>
  </si>
  <si>
    <t>21NT010112</t>
  </si>
  <si>
    <t>Nguyễn Hữu</t>
  </si>
  <si>
    <t>Khoa</t>
  </si>
  <si>
    <t>28/07/2004</t>
  </si>
  <si>
    <t>21NT010113</t>
  </si>
  <si>
    <t>Nguyễn Tiến</t>
  </si>
  <si>
    <t>Lợi</t>
  </si>
  <si>
    <t>09/03/2004</t>
  </si>
  <si>
    <t>21NT010115</t>
  </si>
  <si>
    <t>Nguyễn Bá Hoàng</t>
  </si>
  <si>
    <t>29/07/2004</t>
  </si>
  <si>
    <t>21NT010114</t>
  </si>
  <si>
    <t>Triệu Thành</t>
  </si>
  <si>
    <t>12/10/2004</t>
  </si>
  <si>
    <t>Tranh Trì - Hà Nội</t>
  </si>
  <si>
    <t>21NT010116</t>
  </si>
  <si>
    <t>Lượng</t>
  </si>
  <si>
    <t>12/12/2004</t>
  </si>
  <si>
    <t>21NT010117</t>
  </si>
  <si>
    <t>Kim Động - Hưng Yên</t>
  </si>
  <si>
    <t>21NT010118</t>
  </si>
  <si>
    <t xml:space="preserve">Trần Lê </t>
  </si>
  <si>
    <t>21NT010119</t>
  </si>
  <si>
    <t>21NT010120</t>
  </si>
  <si>
    <t>Triệu Đình</t>
  </si>
  <si>
    <t>31/07/2004</t>
  </si>
  <si>
    <t>21NT010121</t>
  </si>
  <si>
    <t>Nguyễn Bá</t>
  </si>
  <si>
    <t>30/12/2004</t>
  </si>
  <si>
    <t>21NT010122</t>
  </si>
  <si>
    <t>Đoàn Công</t>
  </si>
  <si>
    <t>03/02/2004</t>
  </si>
  <si>
    <t>21NT010123</t>
  </si>
  <si>
    <t>Nguyễn Tuấn</t>
  </si>
  <si>
    <t>08/03/2003</t>
  </si>
  <si>
    <t>21NT010124</t>
  </si>
  <si>
    <t>Thắng</t>
  </si>
  <si>
    <t>23/02/2004</t>
  </si>
  <si>
    <t>21NT010125</t>
  </si>
  <si>
    <t>Bạch Quốc</t>
  </si>
  <si>
    <t>17/05/2004</t>
  </si>
  <si>
    <t>BV đa khoa Mỹ Đức</t>
  </si>
  <si>
    <t>21NT010126</t>
  </si>
  <si>
    <t>Trịnh Văn</t>
  </si>
  <si>
    <t>Trường</t>
  </si>
  <si>
    <t>13/08/2003</t>
  </si>
  <si>
    <t>21NT010127</t>
  </si>
  <si>
    <t>Ngô Thanh</t>
  </si>
  <si>
    <t>14/10/2003</t>
  </si>
  <si>
    <t>21NT010128</t>
  </si>
  <si>
    <t>Tường</t>
  </si>
  <si>
    <t>18/12/2003</t>
  </si>
  <si>
    <t>21NT010129</t>
  </si>
  <si>
    <t>24/06/2004</t>
  </si>
  <si>
    <t>21NT010130</t>
  </si>
  <si>
    <t>Nguyễn Tấn</t>
  </si>
  <si>
    <t>21NT010131</t>
  </si>
  <si>
    <t>Tạ Anh</t>
  </si>
  <si>
    <t>21NT010132</t>
  </si>
  <si>
    <t>Trinh</t>
  </si>
  <si>
    <t>14/10/2002</t>
  </si>
  <si>
    <t>Nhập học muộn</t>
  </si>
  <si>
    <t>Chuyển từ 49N</t>
  </si>
  <si>
    <t>Ghi chú</t>
  </si>
  <si>
    <t xml:space="preserve"> Hà Đông - Hà Nội</t>
  </si>
  <si>
    <t xml:space="preserve"> Hà Nội </t>
  </si>
  <si>
    <t>Đã đi Bộ Đội hs phải nộp lại giấy ra quân</t>
  </si>
  <si>
    <t>Học nghề theo 70X2; văn hóa theo 71X1</t>
  </si>
  <si>
    <t>GDQP ở 42KT1</t>
  </si>
  <si>
    <t>GDQP ở 01T1</t>
  </si>
  <si>
    <t xml:space="preserve"> Hà Nội</t>
  </si>
  <si>
    <t>Yên Sơn - Tuyên Quang</t>
  </si>
  <si>
    <t xml:space="preserve"> Hà Nam</t>
  </si>
  <si>
    <t xml:space="preserve"> Hà Đông</t>
  </si>
  <si>
    <t>ĐIỂM TB KIỂM TRA</t>
  </si>
  <si>
    <t>NGOẠI NGỮ (3TC)</t>
  </si>
  <si>
    <t>THI CHÍNH TRỊ-L1</t>
  </si>
  <si>
    <t>THI CHÍNH TRỊ-L2</t>
  </si>
  <si>
    <t>TB CHÍNH TRỊ-L1</t>
  </si>
  <si>
    <t>CHÍNH TRỊ (2TC)</t>
  </si>
  <si>
    <t>CHÍNH TRỊ (Điểm chữ)</t>
  </si>
  <si>
    <t>CHÍNH TRỊ (Điểm 4)</t>
  </si>
  <si>
    <t>CHÍNH TRỊ 111</t>
  </si>
  <si>
    <t>THI VẼ XÂY DỰNG-L1</t>
  </si>
  <si>
    <t>THI VẼ XÂY DỰNG-L2</t>
  </si>
  <si>
    <t>TB VẼ XÂY DỰNG-L1</t>
  </si>
  <si>
    <t>VẼ XÂY DỰNG (3TC)</t>
  </si>
  <si>
    <t>VẼ XÂY DỰNG (Điểm chữ)</t>
  </si>
  <si>
    <t>VẼ XÂY DỰNG (Điểm 4)</t>
  </si>
  <si>
    <t>VẼ XÂY DỰNG 111</t>
  </si>
  <si>
    <t>THI KTVM-L1</t>
  </si>
  <si>
    <t>THI KTVM-L2</t>
  </si>
  <si>
    <t>TB KTVM-L1</t>
  </si>
  <si>
    <t>KINH TẾ VI MÔ (Điểm chữ)</t>
  </si>
  <si>
    <t>KINH TẾ VI MÔ (Điểm 4)</t>
  </si>
  <si>
    <t>KINH TẾ VI MÔ 111</t>
  </si>
  <si>
    <t>THI NGUYÊN LÝ KẾ TOÁN-L1</t>
  </si>
  <si>
    <t>THI NGUYÊN LÝ KẾ TOÁN-L2</t>
  </si>
  <si>
    <t>TB NGUYÊN LÝ KẾ TOÁN-L1</t>
  </si>
  <si>
    <t>NGUYÊN LÝ KẾ TOÁN (Điểm chữ)</t>
  </si>
  <si>
    <t>NGUYÊN LÝ KẾ TOÁN (Điểm 4)</t>
  </si>
  <si>
    <t>NGUYÊN LÝ KẾ TOÁN 111</t>
  </si>
  <si>
    <t>THI CT-L1</t>
  </si>
  <si>
    <t>THI CT-L2</t>
  </si>
  <si>
    <t>TB CT-L1</t>
  </si>
  <si>
    <t>CT(Điểm chữ)</t>
  </si>
  <si>
    <t>CT (Điểm 4)</t>
  </si>
  <si>
    <t>CT 111</t>
  </si>
  <si>
    <t>CT (2TC)</t>
  </si>
  <si>
    <t>THI TIN HỌC-L1</t>
  </si>
  <si>
    <t>THI TIN HỌC-L2</t>
  </si>
  <si>
    <t>TB TIN HỌC-L1</t>
  </si>
  <si>
    <t>TIN HỌC (2TC)</t>
  </si>
  <si>
    <t>TIN HỌC (Điểm chữ)</t>
  </si>
  <si>
    <t>TIN HỌC(Điểm 4)</t>
  </si>
  <si>
    <t>TIN HỌC 111</t>
  </si>
  <si>
    <t>PHÁP LUẬT ĐẠI CƯƠNG(1TC)</t>
  </si>
  <si>
    <t>TIN HỌC (Điểm 4)</t>
  </si>
  <si>
    <t xml:space="preserve">Tạ Văn </t>
  </si>
  <si>
    <t>21XD710134</t>
  </si>
  <si>
    <t>18/09/2000</t>
  </si>
  <si>
    <t>Tên môn nợ</t>
  </si>
  <si>
    <t>SỐ TC NỢ</t>
  </si>
  <si>
    <t>GDTC (1TC)</t>
  </si>
  <si>
    <t>GDQP (2TC)</t>
  </si>
  <si>
    <t>DANH SÁCH HỌC SINH NỢ MÔN LỚP 71X1</t>
  </si>
  <si>
    <t>GDTC(1TC)</t>
  </si>
  <si>
    <t>GDQP (Điểm 10)(2TC)</t>
  </si>
  <si>
    <t>GDTC(1TC</t>
  </si>
  <si>
    <t>DANH SÁCH HỌC SINH NỢ MÔN LỚP 42KT1</t>
  </si>
  <si>
    <t>DANH SÁCH HỌC SINH NỢ MÔN LỚP 01T1</t>
  </si>
  <si>
    <t>DANH SÁCH HỌC SINH NỢ MÔN LỚP 01TM1( TRẦN THÁNH TÔNG)</t>
  </si>
  <si>
    <t>DANH SÁCH HỌC SINH NỢ MÔN LỚP 01T2( TRẦN THÁNH TÔNG)</t>
  </si>
  <si>
    <t>DANH SÁCH HỌC SINH NỢ MÔN LỚP 01NT1</t>
  </si>
  <si>
    <t>VẼ XÂY DỰNG (2TC)</t>
  </si>
  <si>
    <t>KINH TẾ VI MÔ (2TC)</t>
  </si>
  <si>
    <t>NGUYÊN LÝ KẾ TOÁN (4TC)</t>
  </si>
  <si>
    <t>PHÁP LUẬT(1TC)</t>
  </si>
  <si>
    <t>THI PL-L1</t>
  </si>
  <si>
    <t>THI PL-L2</t>
  </si>
  <si>
    <t>TB PL-L1</t>
  </si>
  <si>
    <t>PL(Điểm chữ)</t>
  </si>
  <si>
    <t>PL (Điểm 4)</t>
  </si>
  <si>
    <t>PL 111</t>
  </si>
  <si>
    <t>PL (1TC)</t>
  </si>
  <si>
    <t>THI TIẾNG ANH-L1</t>
  </si>
  <si>
    <t>THI TIẾNG ANH-L2</t>
  </si>
  <si>
    <t>TB TIẾNG ANH-L1</t>
  </si>
  <si>
    <t>TIẾNG ANH (4TC)</t>
  </si>
  <si>
    <t>TIẾNG ANH (Điểm chữ)</t>
  </si>
  <si>
    <t>TIẾNG ANH (Điểm 4)</t>
  </si>
  <si>
    <t>TIẾNG ANH 111</t>
  </si>
  <si>
    <t>PL (Điểm chữ)</t>
  </si>
  <si>
    <t>PHÁP LUẬT (1TC)</t>
  </si>
  <si>
    <t>THI VẬT LIỆU XÂY DỰNG-L1</t>
  </si>
  <si>
    <t>THI VLXD-L2</t>
  </si>
  <si>
    <t>TB VLXD-L1</t>
  </si>
  <si>
    <t>VLXD (Điểm chữ)</t>
  </si>
  <si>
    <t>VLXD (Điểm 4)</t>
  </si>
  <si>
    <t>VLXD 111</t>
  </si>
  <si>
    <t>VLXD (2TC)</t>
  </si>
  <si>
    <t>VẬT LIỆU XÂY DỰNG (2TC)</t>
  </si>
  <si>
    <t>THI KHHH-L1</t>
  </si>
  <si>
    <t>THI KHHH-L2</t>
  </si>
  <si>
    <t>TB KHHH-L1</t>
  </si>
  <si>
    <t>KHOA HỌC HÀNG HÓA (2TC)</t>
  </si>
  <si>
    <t>KHOA HỌC HÀNG HÓA (Điểm chữ)</t>
  </si>
  <si>
    <t>KHOA HỌC HÀNG HÓA (Điểm 4)</t>
  </si>
  <si>
    <t>KHOA HỌC HÀNG HÓA 111</t>
  </si>
  <si>
    <t>THI HĐH Windows-L1</t>
  </si>
  <si>
    <t>THI HĐH Windows-L2</t>
  </si>
  <si>
    <t>TB HỆ ĐIỀU HÀNH WINDOWS-L1</t>
  </si>
  <si>
    <t>HỆ ĐIỀU HÀNH WINDOWS (2TC)</t>
  </si>
  <si>
    <t>HỆ ĐIỀU HÀNH WINDOWS (Điểm chữ)</t>
  </si>
  <si>
    <t>HỆ ĐIỀU HÀNH WINDOWS(Điểm 4)</t>
  </si>
  <si>
    <t>HỆ ĐIỀU HÀNH WINDOWS 111</t>
  </si>
  <si>
    <t>HỆ ĐIỀU HÀNH WINDOWS(2TC)</t>
  </si>
  <si>
    <t>THI KTSDBP-L1</t>
  </si>
  <si>
    <t>THI KTSDBP-L2</t>
  </si>
  <si>
    <t>TB KỸ THUẬT SỬ DỤNG BÀN PHÍM-L1</t>
  </si>
  <si>
    <t>KỸ THUẬT SỬ DỤNG BÀN PHÍM (2TC)</t>
  </si>
  <si>
    <t>KỸ THUẬT SỬ DỤNG BÀN PHÍM (Điểm chữ)</t>
  </si>
  <si>
    <t>KỸ THUẬT SỬ DỤNG BÀN PHÍM(Điểm 4)</t>
  </si>
  <si>
    <t>KỸ THUẬT SỬ DỤNG BÀN PHÍM 111</t>
  </si>
  <si>
    <t>KỸ THUẬT SỬ DỤNG BÀN PHÍM(2TC)</t>
  </si>
  <si>
    <t>VLXD (3TC)</t>
  </si>
  <si>
    <t>VẬT LIỆU XÂY DỰNG (3TC)</t>
  </si>
  <si>
    <t>TCHT KỲ I</t>
  </si>
  <si>
    <t>TBC HỌC KỲ I</t>
  </si>
  <si>
    <t>TBC HỌC KỲ I -11</t>
  </si>
  <si>
    <t>TÍN CHỈ TÍCH LŨY KỲ 1</t>
  </si>
  <si>
    <t>TBC TÍCH LŨY KỲ 1 -11</t>
  </si>
  <si>
    <t xml:space="preserve">XÉT LÊN LỚP
KỲ 1 (TBC TÍCH LŨY)
</t>
  </si>
  <si>
    <t>Chuyển trường rút hồ sơ ngày 30/12/2019</t>
  </si>
  <si>
    <t>TOÁN(KÌ I 2019-2020)</t>
  </si>
  <si>
    <t>VẬT LÝ(KÌ I 2019-2020)</t>
  </si>
  <si>
    <t>HÓA HỌC(KÌ I 2019-2020)</t>
  </si>
  <si>
    <t>NGỮ VĂN(KÌ I 2019-2020)</t>
  </si>
  <si>
    <t>TOÁN(KÌ II 2019-2020)</t>
  </si>
  <si>
    <t>VẬT LÝ(KÌ II 2019-2020)</t>
  </si>
  <si>
    <t>HÓA HỌC(KÌ II 2019-2020)</t>
  </si>
  <si>
    <t>NGỮ VĂN(KÌ II 2019-2020)</t>
  </si>
  <si>
    <t>TOÁN( NĂM HỌC 2019-2020)</t>
  </si>
  <si>
    <t>VẬT LÝ( NĂM HỌC 2019-2020)</t>
  </si>
  <si>
    <t>HÓA HỌC( NĂM HỌC 2019-2020)</t>
  </si>
  <si>
    <t>NGỮ VĂN( NĂM HỌC 2019-2020)</t>
  </si>
  <si>
    <t>TOÁN(KÌ I 2020-2021)</t>
  </si>
  <si>
    <t>VẬT LÝ(KÌ I 2020-2021)</t>
  </si>
  <si>
    <t>HÓA HỌC(KÌ I 2020-2021)</t>
  </si>
  <si>
    <t>NGỮ VĂN(KÌ I 2020-2021)</t>
  </si>
  <si>
    <t>TOÁN(KÌ II 2020-2021)</t>
  </si>
  <si>
    <t>VẬT LÝ(KÌ II 2020-2021)</t>
  </si>
  <si>
    <t>HÓA HỌC(KÌ II 2020-2021)</t>
  </si>
  <si>
    <t>NGỮ VĂN(KÌ II 2020-2021)</t>
  </si>
  <si>
    <t>TOÁN( NĂM HỌC 2020-2021)</t>
  </si>
  <si>
    <t>VẬT LÝ( NĂM HỌC 2020-2021)</t>
  </si>
  <si>
    <t>HÓA HỌC( NĂM HỌC 2020-2021)</t>
  </si>
  <si>
    <t>NGỮ VĂN( NĂM HỌC 2020-2021)</t>
  </si>
  <si>
    <t>TOÁN(KÌ I 2021-2022)</t>
  </si>
  <si>
    <t>VẬT LÝ(KÌ I 2021-2022)</t>
  </si>
  <si>
    <t>HÓA HỌC(KÌ I 2021-2022)</t>
  </si>
  <si>
    <t>NGỮ VĂN(KÌ I 2021-2022)</t>
  </si>
  <si>
    <t>TOÁN(KÌ II 2021-2022)</t>
  </si>
  <si>
    <t>VẬT LÝ(KÌ II 2021-2022)</t>
  </si>
  <si>
    <t>HÓA HỌC(KÌ II 2021-2022)</t>
  </si>
  <si>
    <t>NGỮ VĂN(KÌ II 2021-2022)</t>
  </si>
  <si>
    <t>TOÁN( NĂM HỌC 2021-2022)</t>
  </si>
  <si>
    <t>VẬT LÝ( NĂM HỌC 2021-2022)</t>
  </si>
  <si>
    <t>HÓA HỌC( NĂM HỌC 2021-2022)</t>
  </si>
  <si>
    <t>NGỮ VĂN( NĂM HỌC 2021-2022)</t>
  </si>
  <si>
    <t>13/12/2004</t>
  </si>
  <si>
    <t>QĐXT số 32 ngày 13/01/2020; Nhập học muộn</t>
  </si>
  <si>
    <t>TIẾNG ANH (3TC)</t>
  </si>
  <si>
    <t>NGOẠI NGỮ (4TC)</t>
  </si>
  <si>
    <t>THI SDNLTK&amp;HQ-L1</t>
  </si>
  <si>
    <t>THI SDNLTK&amp;HQ-L2</t>
  </si>
  <si>
    <t>TB SDNLTK&amp;HQ-L1</t>
  </si>
  <si>
    <t>SỬ DỤNG NĂNG LƯỢNG TIẾT KIỆM VÀ HIỆU QUẢ (2TC)</t>
  </si>
  <si>
    <t>SDNLTK&amp;HQ (Điểm chữ)</t>
  </si>
  <si>
    <t>SDNLTK&amp;HQ (Điểm 4)</t>
  </si>
  <si>
    <t>SDNLTK&amp;HQ 111</t>
  </si>
  <si>
    <t>SDNLTK&amp;HQ (2TC)</t>
  </si>
  <si>
    <t>THI CẤU TẠO KIẾN TRÚC-L1</t>
  </si>
  <si>
    <t>THI CẤU TẠO KIẾN TRÚC-L2</t>
  </si>
  <si>
    <t>TB CẤU TẠO KIẾN TRÚC-L1</t>
  </si>
  <si>
    <t>CẤU TẠO KIẾN TRÚC (3TC)</t>
  </si>
  <si>
    <t>CẤU TẠO KIẾN TRÚC (Điểm chữ)</t>
  </si>
  <si>
    <t>CẤU TẠO KIẾN TRÚC (Điểm 4)</t>
  </si>
  <si>
    <t>THI KCCT-L1</t>
  </si>
  <si>
    <t>THI KCCT-L2</t>
  </si>
  <si>
    <t>TB KCCT-L1</t>
  </si>
  <si>
    <t>KẾT CẤU CÔNG TRÌNH (3TC)</t>
  </si>
  <si>
    <t>KCCT (Điểm chữ)</t>
  </si>
  <si>
    <t>KCCT (Điểm 4)</t>
  </si>
  <si>
    <t>KCCT 111</t>
  </si>
  <si>
    <t>KCCT (3TC)</t>
  </si>
  <si>
    <t>THI KNS-L1</t>
  </si>
  <si>
    <t>THI KNS-L2</t>
  </si>
  <si>
    <t>TB KNS-L1</t>
  </si>
  <si>
    <t>KỸ NĂNG SỐNG (3TC)</t>
  </si>
  <si>
    <t>KNS (Điểm chữ)</t>
  </si>
  <si>
    <t>KNS (Điểm 4)</t>
  </si>
  <si>
    <t>KNS 111</t>
  </si>
  <si>
    <t>KNS (3TC)</t>
  </si>
  <si>
    <t>THI KTTCDN1-L1</t>
  </si>
  <si>
    <t>THI KTTCDN1-L2</t>
  </si>
  <si>
    <t>TB KTTCDN1-L1</t>
  </si>
  <si>
    <t>KẾ TOÁN TÀI CHÍNH DOANH NGHIỆP 1 (4TC)</t>
  </si>
  <si>
    <t>KTTCDN1(Điểm chữ)</t>
  </si>
  <si>
    <t>KTTCDN1 (Điểm 4)</t>
  </si>
  <si>
    <t>KTTCDN1 111</t>
  </si>
  <si>
    <t>KTTCDN1 (4TC)</t>
  </si>
  <si>
    <t>THI TCDN1-L1</t>
  </si>
  <si>
    <t>THI TCDN1-L2</t>
  </si>
  <si>
    <t>TB TCDN1-L1</t>
  </si>
  <si>
    <t>TÀI CHÍNH DOANH NGHIỆP1(3TC)</t>
  </si>
  <si>
    <t>TCDN1(Điểm chữ)</t>
  </si>
  <si>
    <t>TCDN1 (Điểm 4)</t>
  </si>
  <si>
    <t>TCDN1 111</t>
  </si>
  <si>
    <t>TCDN1 (3TC)</t>
  </si>
  <si>
    <t>TCDN (3TC)</t>
  </si>
  <si>
    <t>THI THUẾ-L1</t>
  </si>
  <si>
    <t>THI THUẾ-L2</t>
  </si>
  <si>
    <t>TB THUẾ-L1</t>
  </si>
  <si>
    <t>THUẾ(Điểm chữ)</t>
  </si>
  <si>
    <t>THUẾ (Điểm 4)</t>
  </si>
  <si>
    <t>THUẾ 111</t>
  </si>
  <si>
    <t>THI LÝ THUYẾT TÀI CHÍNH TIỀN TỆ-L1</t>
  </si>
  <si>
    <t>THI LÝ THUYẾT TÀI CHÍNH TIỀN TỆ-L2</t>
  </si>
  <si>
    <t>TB LÝ THUYẾT TÀI CHÍNH TIỀN TỆ-L1</t>
  </si>
  <si>
    <t>LTTCTT (Điểm chữ)</t>
  </si>
  <si>
    <t>LTTCTT (Điểm 4)</t>
  </si>
  <si>
    <t>LÝ THUYẾT TCTT 111</t>
  </si>
  <si>
    <t>LTTCTT (2TC)</t>
  </si>
  <si>
    <t>THI QTDN-L1</t>
  </si>
  <si>
    <t>THI QTDN-L2</t>
  </si>
  <si>
    <t>TB QTDN-L1</t>
  </si>
  <si>
    <t>QUẢN TRỊ DOANH NGHIỆP (3TC)</t>
  </si>
  <si>
    <t>QTDN (Điểm chữ)</t>
  </si>
  <si>
    <t>QTDN (Điểm 4)</t>
  </si>
  <si>
    <t>QTDN 111</t>
  </si>
  <si>
    <t>QTDN (3TC)</t>
  </si>
  <si>
    <t>THI KDTM-L1</t>
  </si>
  <si>
    <t>THI KDTM-L2</t>
  </si>
  <si>
    <t>TB KDTM-L1</t>
  </si>
  <si>
    <t>KINH DOANH THƯƠNG MẠI (2TC)</t>
  </si>
  <si>
    <t>KDTM (Điểm chữ)</t>
  </si>
  <si>
    <t>KDTM (Điểm 4)</t>
  </si>
  <si>
    <t>KDTM 111</t>
  </si>
  <si>
    <t>KDTM (2TC)</t>
  </si>
  <si>
    <t>THI TMĐTCB-L1</t>
  </si>
  <si>
    <t>THI TMĐTCB-L2</t>
  </si>
  <si>
    <t>TB TMĐTCB-L1</t>
  </si>
  <si>
    <t xml:space="preserve"> THƯƠNG MẠI ĐIỆN TỬ CĂN BẢN(3TC)</t>
  </si>
  <si>
    <t>TMĐTCB (Điểm chữ)</t>
  </si>
  <si>
    <t>TMĐTCB (Điểm 4)</t>
  </si>
  <si>
    <t>TMĐTCB 111</t>
  </si>
  <si>
    <t>TMĐTCB (3TC)</t>
  </si>
  <si>
    <t>THI NVVT,GN&amp;BHHH-L1</t>
  </si>
  <si>
    <t>THI NVVT,GN&amp;BHHH-L2</t>
  </si>
  <si>
    <t>TB NVVT,GN&amp;BHHH-L1</t>
  </si>
  <si>
    <t>NGHIỆP VỤ VẬN TẢI, GIAO NHẬN VÀ BẢO HIỂM HÀNG HÓA(2TC)</t>
  </si>
  <si>
    <t>NVVT, GN&amp;BHHH(Điểm chữ)</t>
  </si>
  <si>
    <t>NVVT, GN&amp;BHHH(Điểm4)</t>
  </si>
  <si>
    <t>NVVT, GN&amp;BHHH 111</t>
  </si>
  <si>
    <t>NVVT, GN&amp;BHHH(2TC)</t>
  </si>
  <si>
    <t>THI KTSTVB-L1</t>
  </si>
  <si>
    <t>THI KTSTVB-L2</t>
  </si>
  <si>
    <t>TB KỸ THUẬT SOẠN THẢO VĂN BẢN-L1</t>
  </si>
  <si>
    <t>KỸ THUẬT SOẠN THẢO VĂN BẢN (Điểm chữ)</t>
  </si>
  <si>
    <t>KỸ THUẬT SOẠN THẢO VĂN BẢN(Điểm 4)</t>
  </si>
  <si>
    <t>KỸ THUẬT SOẠN THẢO VĂN BẢN 111</t>
  </si>
  <si>
    <t>THI PMXLDLBBT-L1</t>
  </si>
  <si>
    <t>THI PMXLDLBBT-L2</t>
  </si>
  <si>
    <t>TB PHẦN MỀM XỬ LÝ DỮ LIỆU BẰNG BẢNG TÍNH-L1</t>
  </si>
  <si>
    <t>PHẦN MỀM XỬ LÝ DỮ LIỆU BẰNG BẢNG TÍNH (3TC)</t>
  </si>
  <si>
    <t>PHẦN MỀM XỬ LÝ DỮ LIỆU BẰNG BẢNG TÍNH (Điểm chữ)</t>
  </si>
  <si>
    <t>PHẦN MỀM XỬ LÝ DỮ LIỆU BẰNG BẢNG TÍNH (Điểm 4)</t>
  </si>
  <si>
    <t>PHẦN MỀM XỬ LÝ DỮ LIỆU BẰNG BẢNG TÍNH 111</t>
  </si>
  <si>
    <t>THI PMSTVB-L1</t>
  </si>
  <si>
    <t>THI PMSTVB-L2</t>
  </si>
  <si>
    <t>TB PHẦN MỀM SOẠN THẢO VĂN BẢN-L1</t>
  </si>
  <si>
    <t>PHẦN MỀM SOẠN THẢO VĂN BẢN (3TC)</t>
  </si>
  <si>
    <t>PHẦN MỀM SOẠN THẢO VĂN BẢN (Điểm chữ)</t>
  </si>
  <si>
    <t>PHẦN MỀM SOẠN THẢO VĂN BẢN (Điểm 4)</t>
  </si>
  <si>
    <t>PHẦN MỀM SOẠN THẢO VĂN BẢN 111</t>
  </si>
  <si>
    <t>PHẦN MỀM SOẠN THẢO VĂN BẢN(3TC)</t>
  </si>
  <si>
    <t>PHẦN MỀM XỬ LÝ DỮ LIỆU BẰNG BẢNG TÍNH(3TC)</t>
  </si>
  <si>
    <t>KỸ THUẬT SOẠN THẢO VĂN BẢN (3TC)</t>
  </si>
  <si>
    <t>KỸ THUẬT SOẠN THẢO VĂN BẢN(3TC)</t>
  </si>
  <si>
    <t>THI CẤP THOÁT NƯỚC-L1</t>
  </si>
  <si>
    <t>THI CẤP THOÁT NƯỚC-L2</t>
  </si>
  <si>
    <t>TB CẤP THOÁT NƯỚC-L1</t>
  </si>
  <si>
    <t>CẤP THOÁT NƯỚC (3TC)</t>
  </si>
  <si>
    <t>CẤP THOÁT NƯỚC (Điểm chữ)</t>
  </si>
  <si>
    <t>CẤP THOÁT NƯỚC (Điểm 4)</t>
  </si>
  <si>
    <t>THI NỘI THẤT CÔNG TRÌNH-L1</t>
  </si>
  <si>
    <t>THI NỘI THẤT CÔNG TRÌNH-L2</t>
  </si>
  <si>
    <t>TB NỘI THẤT CÔNG TRÌNH-L1</t>
  </si>
  <si>
    <t>NỘI THẤT CÔNG TRÌNH (3TC)</t>
  </si>
  <si>
    <t>NỘI THẤT CÔNG TRÌNH (Điểm chữ)</t>
  </si>
  <si>
    <t>NỘI THẤT CÔNG TRÌNH (Điểm 4)</t>
  </si>
  <si>
    <t xml:space="preserve">XÉT LÊN LỚP
03.07.2020 (Họp HĐ)
</t>
  </si>
  <si>
    <t xml:space="preserve">XÉT LÊN LỚP (TBC HỌC KỲ)
03.07.2020
</t>
  </si>
  <si>
    <t>THUẾ(2TC)</t>
  </si>
  <si>
    <t>THUẾ (2TC)</t>
  </si>
  <si>
    <t>LÝ THUYẾT TÀI CHÍNH, TIỀN TỆ (2TC)</t>
  </si>
  <si>
    <t>QĐXT số 133 ngày 11/5/2020</t>
  </si>
  <si>
    <t>CB1</t>
  </si>
  <si>
    <t>QĐXT số 195  ngày 3/7/2020; Nhập học muộn</t>
  </si>
  <si>
    <t>QĐXT số 195 ngày 3/7/2020</t>
  </si>
  <si>
    <t>QĐXT số 195  ngày 3/7/2020</t>
  </si>
  <si>
    <t>QĐXT số  195 ngày 3/7/2020</t>
  </si>
  <si>
    <t>QĐXT số 195  ngày 3/7/2020; Học nghề 01T1, học Văn hóa lớp 70X2</t>
  </si>
  <si>
    <t>QĐXT số195  ngày 3/7/2020</t>
  </si>
  <si>
    <t>THI KTTC-L1</t>
  </si>
  <si>
    <t>THI KTTC-L2</t>
  </si>
  <si>
    <t>TB KTTC-L1</t>
  </si>
  <si>
    <t>KỸ THUẬT THI CÔNG (3TC)</t>
  </si>
  <si>
    <t>KTTC (Điểm chữ)</t>
  </si>
  <si>
    <t>KTTC (Điểm 4)</t>
  </si>
  <si>
    <t>KTTC 111</t>
  </si>
  <si>
    <t>KTTC (3TC)</t>
  </si>
  <si>
    <t>THI ATLĐ-L1</t>
  </si>
  <si>
    <t>THI ATLĐ-L2</t>
  </si>
  <si>
    <t>TB ATLĐ-L1</t>
  </si>
  <si>
    <t>AN TOÀN LAO ĐỘNG (2TC)</t>
  </si>
  <si>
    <t>ATLĐ (Điểm chữ)</t>
  </si>
  <si>
    <t>ATLĐ (Điểm 4)</t>
  </si>
  <si>
    <t>ATLĐ 111</t>
  </si>
  <si>
    <t>ATLĐ (2TC)</t>
  </si>
  <si>
    <t>THI DTXD-L1</t>
  </si>
  <si>
    <t>THI DTXD-L2</t>
  </si>
  <si>
    <t>TB DTXD-L1</t>
  </si>
  <si>
    <t>DỰ TOÁN XÂY DỰNG (2TC)</t>
  </si>
  <si>
    <t>DTXD (Điểm chữ)</t>
  </si>
  <si>
    <t>DTXD (Điểm 4)</t>
  </si>
  <si>
    <t>DTXD 111</t>
  </si>
  <si>
    <t>DTXD (2TC)</t>
  </si>
  <si>
    <t>THI KTTCDN2-L1</t>
  </si>
  <si>
    <t>THI KTTCDN2-L2</t>
  </si>
  <si>
    <t>TB KTTCDN2-L1</t>
  </si>
  <si>
    <t>KẾ TOÁN TÀI CHÍNH DOANH NGHIỆP 2 (4TC)</t>
  </si>
  <si>
    <t>KTTCDN2(Điểm chữ)</t>
  </si>
  <si>
    <t>KTTCDN2 (Điểm 4)</t>
  </si>
  <si>
    <t>KTTCDN2 111</t>
  </si>
  <si>
    <t>KTTCDN2 (4TC)</t>
  </si>
  <si>
    <t>THI KTĐCT-L1</t>
  </si>
  <si>
    <t>THI KTĐCT-L2</t>
  </si>
  <si>
    <t>TB KTĐCT-L1</t>
  </si>
  <si>
    <t>KỸ THUẬT ĐIỆN CÔNG TRÌNH (3TC)</t>
  </si>
  <si>
    <t>KTĐCT (Điểm chữ)</t>
  </si>
  <si>
    <t>KTĐCT (Điểm 4)</t>
  </si>
  <si>
    <t>KTĐCT 111</t>
  </si>
  <si>
    <t>KTĐCT (3TC)</t>
  </si>
  <si>
    <t>THI PMTTC-L1</t>
  </si>
  <si>
    <t>THI PMTTC-L2</t>
  </si>
  <si>
    <t>TB PHẦN MỀM TẠO TRÌNH CHIẾU-L1</t>
  </si>
  <si>
    <t>PHẦN MỀM TẠO TRÌNH CHIẾU (3TC)</t>
  </si>
  <si>
    <t>PHẦN MỀM TẠO TRÌNH CHIẾU (Điểm chữ)</t>
  </si>
  <si>
    <t>PHẦN MỀM TẠO TRÌNH CHIẾU (Điểm 4)</t>
  </si>
  <si>
    <t>PHẦN MỀM TẠO TRÌNH CHIẾU 111</t>
  </si>
  <si>
    <t>PHẦN MỀM TẠO TRÌNH CHIẾU(3TC)</t>
  </si>
  <si>
    <t xml:space="preserve"> Học 4 môn văn hóa; Nhập học muộn</t>
  </si>
  <si>
    <t>21XD700230</t>
  </si>
  <si>
    <t>Đinh Hữu</t>
  </si>
  <si>
    <t>QĐ số 360 ngày 4/9/2019 bị Cbáo KQHT lần 1; QĐ số 183 ngày 27.6.2020 chuyển 70X2 xuống 71X1</t>
  </si>
  <si>
    <t>14/12/2003</t>
  </si>
  <si>
    <t>TCHT KỲ II</t>
  </si>
  <si>
    <t>TBC HỌC KỲ II</t>
  </si>
  <si>
    <t>TBC HỌC KỲ II -11</t>
  </si>
  <si>
    <t xml:space="preserve">XÉT LÊN LỚP TBC HỌC KỲ II 
</t>
  </si>
  <si>
    <t>TCHT NĂM 1</t>
  </si>
  <si>
    <t>TBC HỌC NĂM 1</t>
  </si>
  <si>
    <t>TBC HỌC NĂM 111</t>
  </si>
  <si>
    <t>TBC TÍCH LŨY NĂM 1</t>
  </si>
  <si>
    <t xml:space="preserve">XÉT LÊN LỚP NĂM 1
</t>
  </si>
  <si>
    <t>TC TÍCH LŨY NĂM 1</t>
  </si>
  <si>
    <t>QĐXT số 250 ngày 17/8/2020</t>
  </si>
  <si>
    <t>CB1,2</t>
  </si>
  <si>
    <t>THI ĐOC BV-L1</t>
  </si>
  <si>
    <t>THI ĐBV-L2</t>
  </si>
  <si>
    <t>TB ĐBV-L1</t>
  </si>
  <si>
    <t>ĐỌC BẢN VẼ (3TC)</t>
  </si>
  <si>
    <t>ĐỌC BẢN VẼ (Điểm chữ)</t>
  </si>
  <si>
    <t>ĐỌC BẢN VẼ (Điểm 4)</t>
  </si>
  <si>
    <t>ĐỌC BẢN VẼ 111</t>
  </si>
  <si>
    <t>THI TIN UD AUTOCAD-L1</t>
  </si>
  <si>
    <t>THI TIN UD AUTOCAD-L2</t>
  </si>
  <si>
    <t>TB TIN UD AUTOCAD-L1</t>
  </si>
  <si>
    <t>TIN ỨNG DỤNG AUTOCAD(2TC)</t>
  </si>
  <si>
    <t>TIN UD AUTOCAD (Điểm chữ)</t>
  </si>
  <si>
    <t>TIN UD AUTOCAD (Điểm 4)</t>
  </si>
  <si>
    <t>TIN UD AUTOCAD 111</t>
  </si>
  <si>
    <t>TIN UD AUTOCAD (2TC)</t>
  </si>
  <si>
    <t>THI TCTC-L1</t>
  </si>
  <si>
    <t>THI TCTC-L2</t>
  </si>
  <si>
    <t>TB TCTC-L1</t>
  </si>
  <si>
    <t>TCTC (Điểm chữ)</t>
  </si>
  <si>
    <t>TCTC (Điểm 4)</t>
  </si>
  <si>
    <t>TCTC 111</t>
  </si>
  <si>
    <t>TỔ CHỨC THI CÔNG (2TC)</t>
  </si>
  <si>
    <t>TCTC (2TC)</t>
  </si>
  <si>
    <t>THI TT COPPHA - GIÀN GIÁO-L1</t>
  </si>
  <si>
    <t>THI TT COPPHA - GIÀN GIÁO-L2</t>
  </si>
  <si>
    <t>TB TT COPPHA-GIÀN GIÁO-L1</t>
  </si>
  <si>
    <t>THỰC TẬP COPPHA-GIÀN GIÁO (5TC)</t>
  </si>
  <si>
    <t>TT COPPHA-GIÀN GIÁO (Điểm chữ)</t>
  </si>
  <si>
    <t>TT COPPHA-GIÀN GIÁO (Điểm 4)</t>
  </si>
  <si>
    <t>TT COPPHA - GIÀN GIÁO 111</t>
  </si>
  <si>
    <t>TTCOPPHA-GIÀN GIÁO(5TC)</t>
  </si>
  <si>
    <t>TT COPPHA-GIÀN GIÁO(5TC)</t>
  </si>
  <si>
    <t>THI LĐTL-L1</t>
  </si>
  <si>
    <t>THI LĐTL-L2</t>
  </si>
  <si>
    <t>TB LĐTL-L1</t>
  </si>
  <si>
    <t>LĐTL(Điểm chữ)</t>
  </si>
  <si>
    <t>LĐTL (Điểm 4)</t>
  </si>
  <si>
    <t>LĐTL 111</t>
  </si>
  <si>
    <t>LĐTL(2TC)</t>
  </si>
  <si>
    <t>LĐTL (2TC)</t>
  </si>
  <si>
    <t>LAO ĐỘNG, TIỀN LƯƠNG(2TC)</t>
  </si>
  <si>
    <t>THI KỸ NĂNG SỐNG-L1</t>
  </si>
  <si>
    <t>THI KỸ NĂNG SỐNG-L2</t>
  </si>
  <si>
    <t>TB KỸ NĂNG SỐNG-L1</t>
  </si>
  <si>
    <t>KỸ NĂNG SỐNG(3TC)</t>
  </si>
  <si>
    <t>KNS(Điểm chữ)</t>
  </si>
  <si>
    <t>KNS(3TC)</t>
  </si>
  <si>
    <t>THI KTTCDN3-L1</t>
  </si>
  <si>
    <t>THI KTTCDN3-L2</t>
  </si>
  <si>
    <t>TB KTTCDN3-L1</t>
  </si>
  <si>
    <t>KẾ TOÁN TÀI CHÍNH DOANH NGHIỆP3 (4TC)</t>
  </si>
  <si>
    <t>KTTCDN3(Điểm chữ)</t>
  </si>
  <si>
    <t>KTTCDN3 (Điểm 4)</t>
  </si>
  <si>
    <t>KTTCDN3 111</t>
  </si>
  <si>
    <t>KTTCDN3 (4TC)</t>
  </si>
  <si>
    <t>KTTCDN3(4TC)</t>
  </si>
  <si>
    <t>THI TCHTKT-L1</t>
  </si>
  <si>
    <t>THI TCHTKT-L2</t>
  </si>
  <si>
    <t>TB TCHTKT-L1</t>
  </si>
  <si>
    <t>TCHTKT(Điểm chữ)</t>
  </si>
  <si>
    <t>TCHTKT (Điểm 4)</t>
  </si>
  <si>
    <t>TCHTKT111</t>
  </si>
  <si>
    <t>TỔ CHỨC HẠCH TOÁN KẾ TOÁN (3TC)</t>
  </si>
  <si>
    <t>TCHTKT (3TC)</t>
  </si>
  <si>
    <t>TCHTKT(3TC)</t>
  </si>
  <si>
    <t>THI KT TRÊN EXCEL-L1</t>
  </si>
  <si>
    <t>THI KT TRÊN EXCEL-L2</t>
  </si>
  <si>
    <t>TB KT TRÊN EXCEL-L1</t>
  </si>
  <si>
    <t>KẾ TOÁN TRÊN EXCEL (2TC)</t>
  </si>
  <si>
    <t>KTTRÊN EXCEL(Điểm chữ)</t>
  </si>
  <si>
    <t>KT TRÊN EXCEL (Điểm 4)</t>
  </si>
  <si>
    <t>KT TRÊN EXCEL 111</t>
  </si>
  <si>
    <t>KT TRÊN EXCEL (2TC)</t>
  </si>
  <si>
    <t>THI PHẦN MỀM KT-L1</t>
  </si>
  <si>
    <t>THI PHẦN MỀM KT-L2</t>
  </si>
  <si>
    <t>TB PHẦN MỀM KẾ TOÁN-L1</t>
  </si>
  <si>
    <t>PHẦN MỀM KẾ TOÁN (2TC)</t>
  </si>
  <si>
    <t>PHẦN MỀM KẾ TOÁN(Điểm chữ)</t>
  </si>
  <si>
    <t>PHẦN MỀM KẾ TOÁN (Điểm 4)</t>
  </si>
  <si>
    <t>PHẦN MỀM KẾ TOÁN 111</t>
  </si>
  <si>
    <t>THI PHÁP LUẬT TMĐT-L1</t>
  </si>
  <si>
    <t>THI PHÁP LUẬT TMĐT-L2</t>
  </si>
  <si>
    <t>TB PHÁP LUẬT TMĐT-L1</t>
  </si>
  <si>
    <t>PHÁP LUẬT THƯƠNG MẠI ĐIỆN TỬ(2TC)</t>
  </si>
  <si>
    <t>PHÁP LUẬT TMĐT(Điểm chữ)</t>
  </si>
  <si>
    <t>PHÁP LUẬT TMĐT(Điểm4)</t>
  </si>
  <si>
    <t>PHÁP LUẬT TMĐT 111</t>
  </si>
  <si>
    <t>PHÁP LUẬT TMĐT(2TC)</t>
  </si>
  <si>
    <t>THI KỸ THUẬT XỬ LÝ ẢNH-L1</t>
  </si>
  <si>
    <t>THI KỸ THUẬT XỬ LÝ ẢNH-L2</t>
  </si>
  <si>
    <t>TB KỸ THUẬT XỬ LÝ ẢNH-L1</t>
  </si>
  <si>
    <t>KỸ THUẬT XỬ LÝ ẢNH(2TC)</t>
  </si>
  <si>
    <t>KỸ THUẬT XỬ LÝ ẢNH(Điểm chữ)</t>
  </si>
  <si>
    <t>KỸ THUẬT XỬ LÝ ẢNH(Điểm4)</t>
  </si>
  <si>
    <t>KỸ THUẬT XỬ LÝ ẢNH 111</t>
  </si>
  <si>
    <t>THI MKTCB-L1</t>
  </si>
  <si>
    <t>THI MKTCB-L2</t>
  </si>
  <si>
    <t>TB MKTCB-L1</t>
  </si>
  <si>
    <t>MARKETING CĂN BẢN (Điểm chữ)</t>
  </si>
  <si>
    <t>MKTCB (Điểm 4)</t>
  </si>
  <si>
    <t>MKTCB 111</t>
  </si>
  <si>
    <t>MKTCB (2TC)</t>
  </si>
  <si>
    <t>MKTCB(2TC)</t>
  </si>
  <si>
    <t>THI KHAI THÁC VÀ VẬN HÀNH WEBSITE TM-L1</t>
  </si>
  <si>
    <t>THI KHAI THÁC VÀ VẬN HÀNH WEBSITE TM-L2</t>
  </si>
  <si>
    <t>TB KHAI THÁC VÀ VẬN HÀNH WEBSITE TM-L1</t>
  </si>
  <si>
    <t>KHAI THÁC VÀ VẬN HÀNH WEBSITE THƯƠNG MẠI(3TC)</t>
  </si>
  <si>
    <t>KHAI THÁC VÀ VẬN HÀNH WEBSITE THƯƠNG MẠI (Điểm chữ)</t>
  </si>
  <si>
    <t>KHAI THÁC VÀ VẬN HÀNH WEBSITE THƯƠNG MẠI (Điểm 4)</t>
  </si>
  <si>
    <t>KHAI THÁC VÀ VẬN HÀNH WEBSITE THƯƠNG MẠI 111</t>
  </si>
  <si>
    <t>KHAI THÁC VÀ VẬN HÀNH WEBSITE TM (2TC)</t>
  </si>
  <si>
    <t>THI KHAI BÁO HẢI QUAN ĐIỆN TỬ-L1</t>
  </si>
  <si>
    <t>THI KHAI BÁO HẢI QUAN ĐIỆN TỬ-L2</t>
  </si>
  <si>
    <t>TB KHAI BÁO HẢI QUAN ĐIỆN TỬ-L1</t>
  </si>
  <si>
    <t>KHAI BÁO HẢI QUAN ĐIỆN TỬ(1TC)</t>
  </si>
  <si>
    <t>KHAI BÁO HẢI QUAN ĐIỆN TỬ (Điểm chữ)</t>
  </si>
  <si>
    <t>KHAI BÁO HẢI QUAN ĐIỆN TỬ (Điểm 4)</t>
  </si>
  <si>
    <t>KHAI BÁO HẢI QUAN ĐIỆN TỬ 111</t>
  </si>
  <si>
    <t>KHAI BÁO HẢI QUAN ĐIỆN TỬ (1TC)</t>
  </si>
  <si>
    <t>THI HẬU CẦN TRONG TM ĐIỆN TỬ-L1</t>
  </si>
  <si>
    <t>THI HẬU CẦN TRONG TM ĐIỆN TỬ-L2</t>
  </si>
  <si>
    <t>TB HẬU CẦN TRONG TM ĐIỆN TỬ-L1</t>
  </si>
  <si>
    <t>HẬU CẦN TRONG TM ĐIỆN TỬ (Điểm chữ)</t>
  </si>
  <si>
    <t>HẬU CẦN TRONG TM ĐIỆN TỬ (Điểm 4)</t>
  </si>
  <si>
    <t>HẬU CẦN TRONG TM ĐIỆN TỬ 111</t>
  </si>
  <si>
    <t>HẬU CẦN TRONG THƯƠNG MẠI ĐIỆN TỬ(2TC)</t>
  </si>
  <si>
    <t>HẬU CẦN TRONG TM ĐIỆN TỬ (2TC)</t>
  </si>
  <si>
    <t>THI KHỞI SỰ KINH DOANH-L1</t>
  </si>
  <si>
    <t>THI KHỞI SỰ KINH DOANH-L2</t>
  </si>
  <si>
    <t>TB KHỞI SỰ KINH DOANH-L1</t>
  </si>
  <si>
    <t>KHỞI SỰ KINH DOANH(2TC)</t>
  </si>
  <si>
    <t>KHỞI SỰ KINH DOANH (Điểm chữ)</t>
  </si>
  <si>
    <t>KHỞI SỰ KINH DOANH (Điểm 4)</t>
  </si>
  <si>
    <t>KHỞI SỰ KINH DOANH 111</t>
  </si>
  <si>
    <t>KHỞI SỰ KINH DOANH (2TC)</t>
  </si>
  <si>
    <t>TB TÁC NGHIỆP TM ĐIỆN TỬ-L1</t>
  </si>
  <si>
    <t>THI TÁC NGHIỆP TM ĐIỆN TỬ-L2</t>
  </si>
  <si>
    <t>THI TÁC NGHIỆP TM ĐIỆN TỬ-L1</t>
  </si>
  <si>
    <t>TÁC NGHIỆP THƯƠNG MẠI ĐIỆN TỬ(3TC)</t>
  </si>
  <si>
    <t>TÁC NGHIỆP TM ĐIỆN TỬ (Điểm chữ)</t>
  </si>
  <si>
    <t>TÁC NGHIỆP TM ĐIỆN TỬ (Điểm 4)</t>
  </si>
  <si>
    <t>TÁC NGHIỆP TM ĐIỆN TỬ 111</t>
  </si>
  <si>
    <t>TÁC NGHIỆP TM ĐIỆN TỬ (2TC)</t>
  </si>
  <si>
    <t>TB E- MKTCB-L1</t>
  </si>
  <si>
    <t>THI E-MKT-L1</t>
  </si>
  <si>
    <t>THI E- MKT-L2</t>
  </si>
  <si>
    <t>E- MARKETING (Điểm chữ)</t>
  </si>
  <si>
    <t>E - MKT (Điểm 4)</t>
  </si>
  <si>
    <t>E - MKT 111</t>
  </si>
  <si>
    <t>E - MKT (2TC)</t>
  </si>
  <si>
    <t>THI CT,LR,CĐ VÀ BTHTMT-L1</t>
  </si>
  <si>
    <t>THI CT,LR,CĐ VÀ BTHTMT-L2</t>
  </si>
  <si>
    <t>TB CẤU TRÚC, LẮP RÁP, CÀI ĐẶT VÀ BẢO TRÌ HTMT-L1</t>
  </si>
  <si>
    <t>CẤU TRÚC, LẮP RÁP, CÀI ĐẶT VÀ BẢO TRÌ HỆ THỐNG MÁY TÍNH (4TC)</t>
  </si>
  <si>
    <t>CẤU TRÚC, LẮP RÁP, CÀI ĐẶT VÀ BẢO TRÌ HỆ THỐNG MÁY TÍNH (Điểm chữ)</t>
  </si>
  <si>
    <t>CẤU TRÚC, LẮP RÁP, CÀI ĐẶT VÀ BẢO TRÌ HỆ THỐNG MÁY TÍNH (Điểm 4)</t>
  </si>
  <si>
    <t>CẤU TRÚC, LẮP RÁP, CÀI ĐẶT VÀ BẢO TRÌ HỆ THỐNG MÁY TÍNH 1111</t>
  </si>
  <si>
    <t>CẤU TRÚC, LẮP RÁP, CÀI ĐẶT VÀ BẢO TRÌ HỆ THỐNG MÁY TÍNH(4TC)</t>
  </si>
  <si>
    <t>THI CĐ,TL,QL VÀ VẬN HÀNH MẠNG LAN-L1</t>
  </si>
  <si>
    <t>THI CĐ,TL,QL VÀ VẬN HÀNH MẠNG LAN-L2</t>
  </si>
  <si>
    <t>TB CÀI ĐẶT, THIẾT LẬP, QUẢN LÝ  VÀ VẬN HÀNH MẠNG LAN-L1</t>
  </si>
  <si>
    <t>CÀI ĐẶT, THIẾT LẬP, QUẢN LÝ VÀ VẬN HÀNH MẠNG LAN (2TC)</t>
  </si>
  <si>
    <t>CÀI ĐẶT, THIẾT LẬP, QUẢN LÝ VÀ VẬN HÀNH MẠNG LAN (ĐiỂM CHỮ)</t>
  </si>
  <si>
    <t>CÀI ĐẶT, THIẾT LẬP, QUẢN LÝ VÀ VẬN HÀNH MẠNG LAN 1111</t>
  </si>
  <si>
    <t>CÀI ĐẶT, THIẾT LẬP, QUẢN LÝ VÀ VẬN HÀNH MẠNG LAN (ĐiỂM 4)</t>
  </si>
  <si>
    <t>THI PMQLTTCN, QLCV-L1</t>
  </si>
  <si>
    <t>THI PMQLTTCN, QLCV-L2</t>
  </si>
  <si>
    <t>TB PHẦM MỀM QUẢN LÝ THÔNG TIN CÁ NHÂN, QUẢN LÝ CÔNG ViỆC-L1</t>
  </si>
  <si>
    <t>PHẦM MỀM QUẢN LÝ THÔNG TIN CÁ NHÂN, QUẢN LÝ CÔNG VIỆC (2TC)</t>
  </si>
  <si>
    <t>PHẦM MỀM QUẢN LÝ THÔNG TIN CÁ NHÂN, QUẢN LÝ CÔNG VIỆC (Điểm chữ)</t>
  </si>
  <si>
    <t>PHẦM MỀM QUẢN LÝ THÔNG TIN CÁ NHÂN, QUẢN LÝ CÔNG VIỆC (Điểm 4)</t>
  </si>
  <si>
    <t>PHẦM MỀM QUẢN LÝ THÔNG TIN CÁ NHÂN, QUẢN LÝ CÔNG VIỆC111</t>
  </si>
  <si>
    <t>THI PMQLCSDL-L1</t>
  </si>
  <si>
    <t>THI PMQLCSDL-L2</t>
  </si>
  <si>
    <t>TB PHẦM MỀM QUẢN LÝ CƠ SỞ DỮ LIỆU-L1</t>
  </si>
  <si>
    <t>PHẦM MỀM QUẢN LÝ CƠ SỞ DỮ LIỆU (3TC)</t>
  </si>
  <si>
    <t>PHẦM MỀM QUẢN LÝ CƠ SỞ DỮ LIỆU (ĐiỂM CHỮ)</t>
  </si>
  <si>
    <t>PHẦM MỀM QUẢN LÝ CƠ SỞ DỮ LIỆU (ĐiỂM 4)</t>
  </si>
  <si>
    <t>PHẦM MỀM QUẢN LÝ CƠ SỞ DỮ LIỆU 111</t>
  </si>
  <si>
    <t>PHẦM MỀM QUẢN LÝ CƠ SỞ DỮ LIỆU(3TC)</t>
  </si>
  <si>
    <t>THI XỬ LÝ Ảnh BẰNG PHOTOSHOP-L1</t>
  </si>
  <si>
    <t>THI XỬ LÝ Ảnh BẰNG PHOTOSHOP-L2</t>
  </si>
  <si>
    <t>TB XỬ LÝ Ảnh BẰNG PHOTOSHOP-L1</t>
  </si>
  <si>
    <t>XỬ LÝ Ảnh BẰNG PHOTOSHOP (3TC)</t>
  </si>
  <si>
    <t>XỬ LÝ Ảnh BẰNG PHOTOSHOP (ĐIỂM CHỮ)</t>
  </si>
  <si>
    <t>XỬ LÝ Ảnh BẰNG PHOTOSHOP (ĐIỂM 4)</t>
  </si>
  <si>
    <t>XỬ LÝ Ảnh BẰNG PHOTOSHOP 111</t>
  </si>
  <si>
    <t>XỬ LÝ Ảnh BẰNG PHOTOSHOP(3TC)</t>
  </si>
  <si>
    <t>THI THIẾT KẾ ĐỒ HỌA BẰNG ADOBE IIIUSTRATOR-L1</t>
  </si>
  <si>
    <t>THI THIẾT KẾ ĐỒ HỌA BẰNG ADOBE IIIUSTRATOR-L2</t>
  </si>
  <si>
    <t>TB THIẾT KẾ ĐỒ HỌA BẰNG ADOBE IIIUSTRATOR-L1</t>
  </si>
  <si>
    <t>THIẾT KẾ ĐỒ HỌA BẰNG  ADOBE lllUSTRATOR (3TC)</t>
  </si>
  <si>
    <t>THIẾT KẾ ĐỒ HỌA BẰNG  ADOBE lllUSTRATOR (ĐiỂM CHỮ)</t>
  </si>
  <si>
    <t>THIẾT KẾ ĐỒ HỌA BẰNG  ADOBE lllUSTRATOR (ĐiỂM 4)</t>
  </si>
  <si>
    <t>THIẾT KẾ ĐỒ HỌA BẰNG  ADOBE lllUSTRATOR 111</t>
  </si>
  <si>
    <t>THI THIẾT KẾ HOẠT HÌNH VỚI FLASH-L1</t>
  </si>
  <si>
    <t>THI THIẾT KẾ HOẠT HÌNH VỚI FLASH-L2</t>
  </si>
  <si>
    <t>TB THIẾT KẾ HOẠT HÌNH VỚI FLASH-L1</t>
  </si>
  <si>
    <t>THIẾT KẾ HOẠT HÌNH VỚI FLASH(1TC)</t>
  </si>
  <si>
    <t>THIẾT KẾ HOẠT HÌNH VỚI FLASH(ĐIỂM CHỮ)</t>
  </si>
  <si>
    <t>THIẾT KẾ HOẠT HÌNH VỚI FLASH(ĐIỂM 4)</t>
  </si>
  <si>
    <t>THIẾT KẾ HOẠT HÌNH VỚI FLASH111</t>
  </si>
  <si>
    <t>QĐXT số 298 ngày 14/9/2020</t>
  </si>
  <si>
    <t>TCHT KỲ III</t>
  </si>
  <si>
    <t>TBC HỌC KỲ III</t>
  </si>
  <si>
    <t>TBC HỌC KỲ III -11</t>
  </si>
  <si>
    <t xml:space="preserve">XÉT LÊN LỚP
TBC HỌC KỲ 3
</t>
  </si>
  <si>
    <t>TÍN CHỈ 3 KỲ</t>
  </si>
  <si>
    <t>TBC  3 KỲ</t>
  </si>
  <si>
    <t>TBC 3 KỲ -11</t>
  </si>
  <si>
    <t>TC TÍCH LŨY KỲ 3</t>
  </si>
  <si>
    <t>TB TÍCH LŨY KỲ 3 -11</t>
  </si>
  <si>
    <t>TC TÍCH LŨY 3 KỲ</t>
  </si>
  <si>
    <t>TBC TÍCH LŨY 3 KỲ -11</t>
  </si>
  <si>
    <t xml:space="preserve">XÉT LÊN LỚP TBC TÍCH LŨY
3 KỲ
</t>
  </si>
  <si>
    <t xml:space="preserve">XÉT LÊN LỚP
3 KỲ
</t>
  </si>
  <si>
    <t>E- MARKETING (2TC)</t>
  </si>
  <si>
    <t>THI TC NT-L1</t>
  </si>
  <si>
    <t>THI TC NT-L2</t>
  </si>
  <si>
    <t>TB TC NỘI THẤT-L1</t>
  </si>
  <si>
    <t>THI CÔNG NỘI THẤT(2TC)</t>
  </si>
  <si>
    <t>THI CÔNG NỘI THẤT (Điểm chữ)</t>
  </si>
  <si>
    <t>TC NỘI THẤT (Điểm 4)</t>
  </si>
  <si>
    <t>TC NỘI THẤT 111</t>
  </si>
  <si>
    <t>TC NỘI THẤT (2TC)</t>
  </si>
  <si>
    <t>THI TC ĐIỆN-L1</t>
  </si>
  <si>
    <t>THI TC ĐIỆN-L2</t>
  </si>
  <si>
    <t>TB TC ĐIỆN-L1</t>
  </si>
  <si>
    <t>THI CÔNG ĐIỆN (2TC)</t>
  </si>
  <si>
    <t>THI CÔNG ĐIỆN (Điểm chữ)</t>
  </si>
  <si>
    <t>TC ĐIỆN (Điểm 4)</t>
  </si>
  <si>
    <t>TC ĐIỆN 111</t>
  </si>
  <si>
    <t>TC ĐIỆN (2TC)</t>
  </si>
  <si>
    <t>THI TC NƯỚC-L1</t>
  </si>
  <si>
    <t>THI TC NƯỚC-L2</t>
  </si>
  <si>
    <t>TB TC NƯỚC-L1</t>
  </si>
  <si>
    <t>THI CÔNG NƯỚC (2TC)</t>
  </si>
  <si>
    <t>THI CÔNG NƯỚC (Điểm chữ)</t>
  </si>
  <si>
    <t>TC NƯỚC (Điểm 4)</t>
  </si>
  <si>
    <t>TC NƯỚC 111</t>
  </si>
  <si>
    <t>TC NƯỚC (2TC)</t>
  </si>
  <si>
    <t>XÉT LÊN LỚP 15.9.2020</t>
  </si>
  <si>
    <t>THI THỰC TẬP KT THUẾ -L1</t>
  </si>
  <si>
    <t>THI THỰC TẬP KT THUẾ -L2</t>
  </si>
  <si>
    <t>TB TT KẾ TOÁN THUẾ-L1</t>
  </si>
  <si>
    <t>TT KẾ TOÁN THUẾ (2TC)</t>
  </si>
  <si>
    <t>TT KẾ TOÁN THUẾ(Điểm chữ)</t>
  </si>
  <si>
    <t>TT KẾ TOÁN THUẾ(Điểm 4)</t>
  </si>
  <si>
    <t>TT KẾ TOÁN THUẾ 111</t>
  </si>
  <si>
    <t>TT KẾ TOÁN THUẾ(2TC)</t>
  </si>
  <si>
    <t>QĐCBKQHTL1 số 204 ngày 3/7/2020; QĐTH số 340B ngày 15/9/2020</t>
  </si>
  <si>
    <t>QĐCBKQHTL1 ngày 204 ngày 3/7/2020; QĐXT số 250 ngày 17/8/2020</t>
  </si>
  <si>
    <t xml:space="preserve"> QĐXT số 343 ngày 19/10/2020; Học 4 môn văn hóa; Nhập học muộn; QĐ số 340A ngày 15/9/2020 CBKQHT lần 1</t>
  </si>
  <si>
    <t>QĐ số 247 ngày 21/9/2020 chuyển lớp từ 42KT1 xuống  43KT1 nghề, văn hóa học 72X1) QĐ số 340A ngày 15/9/2020 CBKQHT lần 1</t>
  </si>
  <si>
    <t>QĐ số 248 ngày 21/9/2020 chuyển lớp từ 42KT1 xuống  43KT1 nghề, văn hóa học  72X1); QĐ số 340A ngày 15/9/2020 CBKQHT lần 1</t>
  </si>
  <si>
    <t>QĐsố 340A ngày 15/9/2020 CBKQHT lần 1</t>
  </si>
  <si>
    <t>QĐ số 340A ngày 15/9/2020 CBKQHT lần 1</t>
  </si>
  <si>
    <t>QĐXT số 32 ngày 18.1.2021</t>
  </si>
  <si>
    <t>QĐXT số 32 ngày 18.1.2021; QĐ số 340A ngày15/9/2020 bị Cbáo KQHT lần 1;</t>
  </si>
</sst>
</file>

<file path=xl/styles.xml><?xml version="1.0" encoding="utf-8"?>
<styleSheet xmlns="http://schemas.openxmlformats.org/spreadsheetml/2006/main">
  <numFmts count="1">
    <numFmt numFmtId="164" formatCode="0.0"/>
  </numFmts>
  <fonts count="56">
    <font>
      <sz val="11"/>
      <color theme="1"/>
      <name val="Calibri"/>
      <family val="2"/>
      <scheme val="minor"/>
    </font>
    <font>
      <b/>
      <sz val="12.5"/>
      <name val="Times New Roman"/>
      <family val="1"/>
    </font>
    <font>
      <b/>
      <sz val="12.5"/>
      <name val="Times New Roman"/>
      <family val="1"/>
      <charset val="163"/>
    </font>
    <font>
      <b/>
      <sz val="12.5"/>
      <color rgb="FF0000CC"/>
      <name val="Times New Roman"/>
      <family val="1"/>
      <charset val="163"/>
    </font>
    <font>
      <sz val="12.5"/>
      <name val="Times New Roman"/>
      <family val="1"/>
    </font>
    <font>
      <sz val="12.5"/>
      <name val="Times New Roman"/>
      <family val="1"/>
      <charset val="163"/>
    </font>
    <font>
      <sz val="13"/>
      <name val="Arial"/>
      <family val="2"/>
    </font>
    <font>
      <sz val="12.5"/>
      <color rgb="FF0000CC"/>
      <name val="Times New Roman"/>
      <family val="1"/>
      <charset val="163"/>
    </font>
    <font>
      <sz val="12.5"/>
      <color theme="1"/>
      <name val="Times New Roman"/>
      <family val="1"/>
    </font>
    <font>
      <sz val="12.5"/>
      <color theme="1"/>
      <name val="Calibri"/>
      <family val="2"/>
      <scheme val="minor"/>
    </font>
    <font>
      <sz val="12.5"/>
      <color rgb="FF333333"/>
      <name val="Times New Roman"/>
      <family val="1"/>
    </font>
    <font>
      <sz val="11"/>
      <color indexed="8"/>
      <name val="Calibri"/>
      <family val="2"/>
    </font>
    <font>
      <sz val="12.5"/>
      <color indexed="8"/>
      <name val="Times New Roman"/>
      <family val="1"/>
    </font>
    <font>
      <sz val="12.5"/>
      <color indexed="63"/>
      <name val="Times New Roman"/>
      <family val="1"/>
    </font>
    <font>
      <sz val="13.5"/>
      <name val="Times New Roman"/>
      <family val="1"/>
    </font>
    <font>
      <b/>
      <sz val="13.5"/>
      <color rgb="FFFF0000"/>
      <name val="Times New Roman"/>
      <family val="1"/>
      <charset val="163"/>
    </font>
    <font>
      <b/>
      <sz val="13.5"/>
      <color rgb="FF0000CC"/>
      <name val="Times New Roman"/>
      <family val="1"/>
      <charset val="163"/>
    </font>
    <font>
      <b/>
      <sz val="13.5"/>
      <name val="Times New Roman"/>
      <family val="1"/>
      <charset val="163"/>
    </font>
    <font>
      <i/>
      <sz val="13.5"/>
      <name val="Times New Roman"/>
      <family val="1"/>
    </font>
    <font>
      <sz val="13"/>
      <name val="Times New Roman"/>
      <family val="1"/>
    </font>
    <font>
      <sz val="13.5"/>
      <color rgb="FF0000CC"/>
      <name val="Times New Roman"/>
      <family val="1"/>
      <charset val="163"/>
    </font>
    <font>
      <b/>
      <sz val="13"/>
      <name val="Times New Roman"/>
      <family val="1"/>
    </font>
    <font>
      <sz val="13"/>
      <color theme="1"/>
      <name val="Times New Roman"/>
      <family val="1"/>
    </font>
    <font>
      <sz val="13.5"/>
      <color theme="1"/>
      <name val="Times New Roman"/>
      <family val="1"/>
    </font>
    <font>
      <b/>
      <sz val="14"/>
      <name val="Times New Roman"/>
      <family val="1"/>
    </font>
    <font>
      <sz val="12"/>
      <name val="Times New Roman"/>
      <family val="1"/>
    </font>
    <font>
      <sz val="12"/>
      <color theme="1"/>
      <name val="Times New Roman"/>
      <family val="1"/>
    </font>
    <font>
      <b/>
      <sz val="12"/>
      <name val="Times New Roman"/>
      <family val="1"/>
    </font>
    <font>
      <b/>
      <sz val="12"/>
      <color theme="1"/>
      <name val="Times New Roman"/>
      <family val="1"/>
    </font>
    <font>
      <b/>
      <sz val="12"/>
      <color theme="1"/>
      <name val="Times New Roman"/>
      <family val="1"/>
      <charset val="163"/>
    </font>
    <font>
      <sz val="10"/>
      <name val="Arial"/>
      <family val="2"/>
    </font>
    <font>
      <sz val="10"/>
      <color theme="1"/>
      <name val="Times New Roman"/>
      <family val="1"/>
    </font>
    <font>
      <b/>
      <sz val="13"/>
      <color rgb="FFFF0000"/>
      <name val="Times New Roman"/>
      <family val="1"/>
    </font>
    <font>
      <b/>
      <sz val="13"/>
      <color rgb="FF0000CC"/>
      <name val="Times New Roman"/>
      <family val="1"/>
    </font>
    <font>
      <b/>
      <sz val="13"/>
      <color rgb="FFCC00FF"/>
      <name val="Times New Roman"/>
      <family val="1"/>
    </font>
    <font>
      <b/>
      <sz val="13.5"/>
      <name val="Times New Roman"/>
      <family val="1"/>
    </font>
    <font>
      <b/>
      <sz val="13.5"/>
      <color rgb="FFFF0000"/>
      <name val="Times New Roman"/>
      <family val="1"/>
    </font>
    <font>
      <b/>
      <sz val="13.5"/>
      <color rgb="FF0000CC"/>
      <name val="Times New Roman"/>
      <family val="1"/>
    </font>
    <font>
      <b/>
      <sz val="13.5"/>
      <color rgb="FFCC00FF"/>
      <name val="Times New Roman"/>
      <family val="1"/>
    </font>
    <font>
      <b/>
      <sz val="13"/>
      <color theme="1"/>
      <name val="Times New Roman"/>
      <family val="1"/>
    </font>
    <font>
      <sz val="12.5"/>
      <color rgb="FFFF0000"/>
      <name val="Times New Roman"/>
      <family val="1"/>
    </font>
    <font>
      <b/>
      <sz val="12"/>
      <color rgb="FFFF0000"/>
      <name val="Times New Roman"/>
      <family val="1"/>
      <charset val="163"/>
    </font>
    <font>
      <sz val="11"/>
      <name val="Times New Roman"/>
      <family val="1"/>
    </font>
    <font>
      <b/>
      <sz val="12"/>
      <name val="Times New Roman"/>
      <family val="1"/>
      <charset val="163"/>
    </font>
    <font>
      <b/>
      <sz val="12"/>
      <color rgb="FF0000CC"/>
      <name val="Times New Roman"/>
      <family val="1"/>
      <charset val="163"/>
    </font>
    <font>
      <i/>
      <sz val="12"/>
      <name val="Times New Roman"/>
      <family val="1"/>
    </font>
    <font>
      <b/>
      <sz val="12"/>
      <color rgb="FFFF0000"/>
      <name val="Times New Roman"/>
      <family val="1"/>
    </font>
    <font>
      <b/>
      <sz val="12"/>
      <color rgb="FF0000CC"/>
      <name val="Times New Roman"/>
      <family val="1"/>
    </font>
    <font>
      <b/>
      <sz val="12"/>
      <color rgb="FFCC00FF"/>
      <name val="Times New Roman"/>
      <family val="1"/>
    </font>
    <font>
      <sz val="12"/>
      <color theme="1"/>
      <name val="Calibri"/>
      <family val="2"/>
      <scheme val="minor"/>
    </font>
    <font>
      <sz val="10"/>
      <name val="Times New Roman"/>
      <family val="1"/>
    </font>
    <font>
      <b/>
      <sz val="13"/>
      <color rgb="FF0070C0"/>
      <name val="Times New Roman"/>
      <family val="1"/>
    </font>
    <font>
      <sz val="13"/>
      <color rgb="FF0070C0"/>
      <name val="Times New Roman"/>
      <family val="1"/>
    </font>
    <font>
      <b/>
      <sz val="11"/>
      <color rgb="FFFF0000"/>
      <name val="Times New Roman"/>
      <family val="1"/>
      <charset val="163"/>
    </font>
    <font>
      <sz val="13.5"/>
      <color rgb="FFFF0000"/>
      <name val="Times New Roman"/>
      <family val="1"/>
    </font>
    <font>
      <b/>
      <sz val="13.5"/>
      <color theme="1"/>
      <name val="Times New Roman"/>
      <family val="1"/>
      <charset val="163"/>
    </font>
  </fonts>
  <fills count="12">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FFFF00"/>
        <bgColor indexed="64"/>
      </patternFill>
    </fill>
    <fill>
      <patternFill patternType="solid">
        <fgColor rgb="FF00FFFF"/>
        <bgColor indexed="64"/>
      </patternFill>
    </fill>
    <fill>
      <patternFill patternType="solid">
        <fgColor rgb="FF92D050"/>
        <bgColor indexed="64"/>
      </patternFill>
    </fill>
    <fill>
      <patternFill patternType="solid">
        <fgColor theme="0" tint="-0.499984740745262"/>
        <bgColor indexed="64"/>
      </patternFill>
    </fill>
    <fill>
      <patternFill patternType="solid">
        <fgColor theme="3" tint="0.59999389629810485"/>
        <bgColor indexed="64"/>
      </patternFill>
    </fill>
    <fill>
      <patternFill patternType="solid">
        <fgColor theme="0" tint="-0.34998626667073579"/>
        <bgColor indexed="64"/>
      </patternFill>
    </fill>
    <fill>
      <patternFill patternType="solid">
        <fgColor rgb="FF00B050"/>
        <bgColor indexed="64"/>
      </patternFill>
    </fill>
    <fill>
      <patternFill patternType="solid">
        <fgColor theme="7" tint="0.39997558519241921"/>
        <bgColor indexed="64"/>
      </patternFill>
    </fill>
  </fills>
  <borders count="61">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bottom style="dotted">
        <color indexed="64"/>
      </bottom>
      <diagonal/>
    </border>
    <border>
      <left style="thin">
        <color indexed="64"/>
      </left>
      <right style="thin">
        <color indexed="64"/>
      </right>
      <top/>
      <bottom style="hair">
        <color indexed="64"/>
      </bottom>
      <diagonal/>
    </border>
    <border>
      <left/>
      <right style="thin">
        <color indexed="64"/>
      </right>
      <top style="thin">
        <color indexed="64"/>
      </top>
      <bottom style="thin">
        <color indexed="64"/>
      </bottom>
      <diagonal/>
    </border>
    <border>
      <left/>
      <right style="thin">
        <color indexed="64"/>
      </right>
      <top/>
      <bottom style="hair">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right/>
      <top/>
      <bottom style="hair">
        <color indexed="64"/>
      </bottom>
      <diagonal/>
    </border>
    <border>
      <left style="thin">
        <color indexed="64"/>
      </left>
      <right/>
      <top/>
      <bottom style="hair">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thick">
        <color indexed="64"/>
      </left>
      <right style="thin">
        <color indexed="64"/>
      </right>
      <top style="thin">
        <color indexed="64"/>
      </top>
      <bottom style="hair">
        <color indexed="64"/>
      </bottom>
      <diagonal/>
    </border>
    <border>
      <left style="thin">
        <color indexed="64"/>
      </left>
      <right style="thick">
        <color indexed="64"/>
      </right>
      <top style="thin">
        <color indexed="64"/>
      </top>
      <bottom style="hair">
        <color indexed="64"/>
      </bottom>
      <diagonal/>
    </border>
    <border>
      <left style="thick">
        <color indexed="64"/>
      </left>
      <right style="thin">
        <color indexed="64"/>
      </right>
      <top style="hair">
        <color indexed="64"/>
      </top>
      <bottom style="hair">
        <color indexed="64"/>
      </bottom>
      <diagonal/>
    </border>
    <border>
      <left style="thin">
        <color indexed="64"/>
      </left>
      <right style="thick">
        <color indexed="64"/>
      </right>
      <top style="hair">
        <color indexed="64"/>
      </top>
      <bottom style="hair">
        <color indexed="64"/>
      </bottom>
      <diagonal/>
    </border>
    <border>
      <left style="thick">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ck">
        <color indexed="64"/>
      </right>
      <top style="hair">
        <color indexed="64"/>
      </top>
      <bottom style="thin">
        <color indexed="64"/>
      </bottom>
      <diagonal/>
    </border>
    <border>
      <left/>
      <right style="thin">
        <color indexed="64"/>
      </right>
      <top style="thin">
        <color indexed="64"/>
      </top>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style="thin">
        <color indexed="64"/>
      </right>
      <top style="hair">
        <color indexed="64"/>
      </top>
      <bottom/>
      <diagonal/>
    </border>
    <border>
      <left style="medium">
        <color indexed="64"/>
      </left>
      <right style="thin">
        <color indexed="64"/>
      </right>
      <top style="hair">
        <color indexed="64"/>
      </top>
      <bottom/>
      <diagonal/>
    </border>
    <border>
      <left style="thin">
        <color indexed="64"/>
      </left>
      <right style="medium">
        <color indexed="64"/>
      </right>
      <top style="hair">
        <color indexed="64"/>
      </top>
      <bottom/>
      <diagonal/>
    </border>
    <border>
      <left style="thick">
        <color indexed="64"/>
      </left>
      <right style="thin">
        <color indexed="64"/>
      </right>
      <top style="hair">
        <color indexed="64"/>
      </top>
      <bottom/>
      <diagonal/>
    </border>
    <border>
      <left style="thin">
        <color indexed="64"/>
      </left>
      <right style="thick">
        <color indexed="64"/>
      </right>
      <top style="hair">
        <color indexed="64"/>
      </top>
      <bottom/>
      <diagonal/>
    </border>
    <border>
      <left/>
      <right style="thin">
        <color indexed="64"/>
      </right>
      <top style="hair">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ck">
        <color indexed="64"/>
      </right>
      <top/>
      <bottom style="hair">
        <color indexed="64"/>
      </bottom>
      <diagonal/>
    </border>
    <border>
      <left style="thick">
        <color indexed="64"/>
      </left>
      <right style="thin">
        <color indexed="64"/>
      </right>
      <top/>
      <bottom style="hair">
        <color indexed="64"/>
      </bottom>
      <diagonal/>
    </border>
    <border>
      <left/>
      <right/>
      <top style="hair">
        <color indexed="64"/>
      </top>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bottom style="hair">
        <color indexed="64"/>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top/>
      <bottom style="dotted">
        <color indexed="64"/>
      </bottom>
      <diagonal/>
    </border>
    <border>
      <left style="thin">
        <color indexed="64"/>
      </left>
      <right/>
      <top style="dotted">
        <color indexed="64"/>
      </top>
      <bottom style="dotted">
        <color indexed="64"/>
      </bottom>
      <diagonal/>
    </border>
    <border>
      <left style="thin">
        <color indexed="64"/>
      </left>
      <right/>
      <top/>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bottom style="thin">
        <color indexed="64"/>
      </bottom>
      <diagonal/>
    </border>
    <border>
      <left style="thin">
        <color indexed="64"/>
      </left>
      <right style="thick">
        <color indexed="64"/>
      </right>
      <top/>
      <bottom/>
      <diagonal/>
    </border>
    <border>
      <left style="thin">
        <color indexed="64"/>
      </left>
      <right style="thin">
        <color indexed="64"/>
      </right>
      <top style="dotted">
        <color indexed="64"/>
      </top>
      <bottom style="thin">
        <color indexed="64"/>
      </bottom>
      <diagonal/>
    </border>
  </borders>
  <cellStyleXfs count="4">
    <xf numFmtId="0" fontId="0" fillId="0" borderId="0"/>
    <xf numFmtId="0" fontId="6" fillId="0" borderId="0"/>
    <xf numFmtId="0" fontId="11" fillId="0" borderId="0"/>
    <xf numFmtId="0" fontId="30" fillId="0" borderId="0"/>
  </cellStyleXfs>
  <cellXfs count="631">
    <xf numFmtId="0" fontId="0" fillId="0" borderId="0" xfId="0"/>
    <xf numFmtId="0" fontId="5" fillId="0" borderId="7" xfId="0" applyFont="1" applyBorder="1" applyAlignment="1">
      <alignment horizontal="center"/>
    </xf>
    <xf numFmtId="0" fontId="4" fillId="2" borderId="9" xfId="0" applyFont="1" applyFill="1" applyBorder="1"/>
    <xf numFmtId="164" fontId="7" fillId="3" borderId="7" xfId="0" applyNumberFormat="1" applyFont="1" applyFill="1" applyBorder="1" applyAlignment="1">
      <alignment horizontal="center"/>
    </xf>
    <xf numFmtId="164" fontId="2" fillId="3" borderId="7" xfId="0" applyNumberFormat="1" applyFont="1" applyFill="1" applyBorder="1" applyAlignment="1">
      <alignment horizontal="center"/>
    </xf>
    <xf numFmtId="0" fontId="4" fillId="0" borderId="7" xfId="0" applyFont="1" applyBorder="1" applyAlignment="1">
      <alignment horizontal="center"/>
    </xf>
    <xf numFmtId="164" fontId="4" fillId="2" borderId="11" xfId="0" applyNumberFormat="1" applyFont="1" applyFill="1" applyBorder="1" applyAlignment="1">
      <alignment horizontal="center"/>
    </xf>
    <xf numFmtId="0" fontId="1" fillId="2" borderId="2" xfId="0" applyFont="1" applyFill="1" applyBorder="1" applyAlignment="1">
      <alignment horizontal="center" vertical="center"/>
    </xf>
    <xf numFmtId="0" fontId="1" fillId="2" borderId="1" xfId="0" applyFont="1" applyFill="1" applyBorder="1" applyAlignment="1">
      <alignment horizontal="center" vertical="center"/>
    </xf>
    <xf numFmtId="0" fontId="1" fillId="2" borderId="16" xfId="0" applyFont="1" applyFill="1" applyBorder="1" applyAlignment="1">
      <alignment horizontal="center" vertical="center"/>
    </xf>
    <xf numFmtId="0" fontId="3" fillId="2" borderId="1" xfId="0" applyFont="1" applyFill="1" applyBorder="1" applyAlignment="1">
      <alignment horizontal="center" vertical="justify" textRotation="90"/>
    </xf>
    <xf numFmtId="0" fontId="2" fillId="2" borderId="18" xfId="0" applyFont="1" applyFill="1" applyBorder="1" applyAlignment="1">
      <alignment horizontal="center" vertical="justify" textRotation="90"/>
    </xf>
    <xf numFmtId="0" fontId="2" fillId="2" borderId="19" xfId="0" applyFont="1" applyFill="1" applyBorder="1" applyAlignment="1">
      <alignment horizontal="center" vertical="justify" textRotation="90"/>
    </xf>
    <xf numFmtId="2" fontId="7" fillId="0" borderId="10" xfId="0" applyNumberFormat="1" applyFont="1" applyBorder="1" applyAlignment="1">
      <alignment horizontal="center"/>
    </xf>
    <xf numFmtId="0" fontId="3" fillId="2" borderId="19" xfId="0" applyFont="1" applyFill="1" applyBorder="1" applyAlignment="1">
      <alignment horizontal="center" vertical="justify" textRotation="90"/>
    </xf>
    <xf numFmtId="164" fontId="1" fillId="2" borderId="11" xfId="0" applyNumberFormat="1" applyFont="1" applyFill="1" applyBorder="1" applyAlignment="1">
      <alignment horizontal="center"/>
    </xf>
    <xf numFmtId="0" fontId="9" fillId="0" borderId="0" xfId="0" applyFont="1"/>
    <xf numFmtId="0" fontId="4" fillId="2" borderId="14" xfId="1" applyFont="1" applyFill="1" applyBorder="1" applyAlignment="1">
      <alignment horizontal="center"/>
    </xf>
    <xf numFmtId="0" fontId="4" fillId="2" borderId="13" xfId="1" applyFont="1" applyFill="1" applyBorder="1" applyAlignment="1">
      <alignment horizontal="center"/>
    </xf>
    <xf numFmtId="0" fontId="4" fillId="2" borderId="8" xfId="1" applyFont="1" applyFill="1" applyBorder="1"/>
    <xf numFmtId="0" fontId="4" fillId="2" borderId="9" xfId="1" applyFont="1" applyFill="1" applyBorder="1"/>
    <xf numFmtId="49" fontId="8" fillId="2" borderId="7" xfId="1" applyNumberFormat="1" applyFont="1" applyFill="1" applyBorder="1" applyAlignment="1">
      <alignment horizontal="center"/>
    </xf>
    <xf numFmtId="0" fontId="4" fillId="2" borderId="7" xfId="1" applyFont="1" applyFill="1" applyBorder="1" applyAlignment="1">
      <alignment horizontal="center"/>
    </xf>
    <xf numFmtId="0" fontId="5" fillId="0" borderId="3" xfId="0" applyFont="1" applyBorder="1" applyAlignment="1">
      <alignment horizontal="center"/>
    </xf>
    <xf numFmtId="0" fontId="4" fillId="2" borderId="3" xfId="1" applyFont="1" applyFill="1" applyBorder="1" applyAlignment="1">
      <alignment horizontal="center"/>
    </xf>
    <xf numFmtId="0" fontId="4" fillId="2" borderId="3" xfId="0" applyFont="1" applyFill="1" applyBorder="1" applyAlignment="1">
      <alignment horizontal="center"/>
    </xf>
    <xf numFmtId="0" fontId="4" fillId="2" borderId="5" xfId="1" applyFont="1" applyFill="1" applyBorder="1"/>
    <xf numFmtId="0" fontId="4" fillId="2" borderId="4" xfId="1" applyFont="1" applyFill="1" applyBorder="1"/>
    <xf numFmtId="49" fontId="8" fillId="2" borderId="3" xfId="1" applyNumberFormat="1" applyFont="1" applyFill="1" applyBorder="1" applyAlignment="1">
      <alignment horizontal="center"/>
    </xf>
    <xf numFmtId="49" fontId="4" fillId="2" borderId="3" xfId="1" applyNumberFormat="1" applyFont="1" applyFill="1" applyBorder="1" applyAlignment="1">
      <alignment horizontal="center"/>
    </xf>
    <xf numFmtId="0" fontId="4" fillId="2" borderId="5" xfId="1" applyFont="1" applyFill="1" applyBorder="1" applyAlignment="1">
      <alignment horizontal="center"/>
    </xf>
    <xf numFmtId="164" fontId="4" fillId="2" borderId="20" xfId="0" applyNumberFormat="1" applyFont="1" applyFill="1" applyBorder="1" applyAlignment="1">
      <alignment horizontal="center"/>
    </xf>
    <xf numFmtId="164" fontId="7" fillId="3" borderId="3" xfId="0" applyNumberFormat="1" applyFont="1" applyFill="1" applyBorder="1" applyAlignment="1">
      <alignment horizontal="center"/>
    </xf>
    <xf numFmtId="164" fontId="2" fillId="3" borderId="3" xfId="0" applyNumberFormat="1" applyFont="1" applyFill="1" applyBorder="1" applyAlignment="1">
      <alignment horizontal="center"/>
    </xf>
    <xf numFmtId="2" fontId="7" fillId="0" borderId="6" xfId="0" applyNumberFormat="1" applyFont="1" applyBorder="1" applyAlignment="1">
      <alignment horizontal="center"/>
    </xf>
    <xf numFmtId="164" fontId="1" fillId="2" borderId="20" xfId="0" applyNumberFormat="1" applyFont="1" applyFill="1" applyBorder="1" applyAlignment="1">
      <alignment horizontal="center"/>
    </xf>
    <xf numFmtId="0" fontId="4" fillId="2" borderId="7" xfId="0" applyFont="1" applyFill="1" applyBorder="1" applyAlignment="1">
      <alignment horizontal="center"/>
    </xf>
    <xf numFmtId="49" fontId="4" fillId="2" borderId="7" xfId="1" applyNumberFormat="1" applyFont="1" applyFill="1" applyBorder="1" applyAlignment="1">
      <alignment horizontal="center"/>
    </xf>
    <xf numFmtId="0" fontId="4" fillId="2" borderId="8" xfId="1" applyFont="1" applyFill="1" applyBorder="1" applyAlignment="1">
      <alignment horizontal="center"/>
    </xf>
    <xf numFmtId="0" fontId="8" fillId="2" borderId="7" xfId="1" applyFont="1" applyFill="1" applyBorder="1" applyAlignment="1">
      <alignment horizontal="center"/>
    </xf>
    <xf numFmtId="0" fontId="8" fillId="2" borderId="8" xfId="1" applyFont="1" applyFill="1" applyBorder="1"/>
    <xf numFmtId="0" fontId="8" fillId="2" borderId="9" xfId="1" applyFont="1" applyFill="1" applyBorder="1"/>
    <xf numFmtId="0" fontId="8" fillId="2" borderId="8" xfId="1" applyFont="1" applyFill="1" applyBorder="1" applyAlignment="1">
      <alignment horizontal="center"/>
    </xf>
    <xf numFmtId="0" fontId="8" fillId="2" borderId="12" xfId="0" applyFont="1" applyFill="1" applyBorder="1" applyAlignment="1">
      <alignment horizontal="center"/>
    </xf>
    <xf numFmtId="0" fontId="4" fillId="2" borderId="12" xfId="1" applyFont="1" applyFill="1" applyBorder="1" applyAlignment="1">
      <alignment horizontal="center"/>
    </xf>
    <xf numFmtId="0" fontId="4" fillId="2" borderId="15" xfId="1" applyFont="1" applyFill="1" applyBorder="1" applyAlignment="1">
      <alignment horizontal="center"/>
    </xf>
    <xf numFmtId="0" fontId="8" fillId="2" borderId="21" xfId="0" applyFont="1" applyFill="1" applyBorder="1" applyAlignment="1">
      <alignment horizontal="center"/>
    </xf>
    <xf numFmtId="0" fontId="8" fillId="2" borderId="15" xfId="0" applyFont="1" applyFill="1" applyBorder="1" applyAlignment="1">
      <alignment horizontal="center"/>
    </xf>
    <xf numFmtId="0" fontId="8" fillId="2" borderId="22" xfId="1" applyFont="1" applyFill="1" applyBorder="1"/>
    <xf numFmtId="0" fontId="8" fillId="2" borderId="17" xfId="1" applyFont="1" applyFill="1" applyBorder="1"/>
    <xf numFmtId="49" fontId="8" fillId="2" borderId="15" xfId="1" applyNumberFormat="1" applyFont="1" applyFill="1" applyBorder="1" applyAlignment="1">
      <alignment horizontal="center"/>
    </xf>
    <xf numFmtId="49" fontId="4" fillId="2" borderId="15" xfId="1" applyNumberFormat="1" applyFont="1" applyFill="1" applyBorder="1" applyAlignment="1">
      <alignment horizontal="center"/>
    </xf>
    <xf numFmtId="0" fontId="8" fillId="2" borderId="7" xfId="0" applyFont="1" applyFill="1" applyBorder="1" applyAlignment="1">
      <alignment horizontal="center"/>
    </xf>
    <xf numFmtId="0" fontId="8" fillId="2" borderId="8" xfId="0" applyFont="1" applyFill="1" applyBorder="1"/>
    <xf numFmtId="0" fontId="8" fillId="2" borderId="9" xfId="0" applyFont="1" applyFill="1" applyBorder="1"/>
    <xf numFmtId="49" fontId="8" fillId="2" borderId="7" xfId="0" applyNumberFormat="1" applyFont="1" applyFill="1" applyBorder="1" applyAlignment="1">
      <alignment horizontal="center"/>
    </xf>
    <xf numFmtId="0" fontId="8" fillId="2" borderId="12" xfId="0" applyFont="1" applyFill="1" applyBorder="1"/>
    <xf numFmtId="0" fontId="4" fillId="2" borderId="8" xfId="0" applyFont="1" applyFill="1" applyBorder="1"/>
    <xf numFmtId="49" fontId="1" fillId="2" borderId="2" xfId="0" applyNumberFormat="1" applyFont="1" applyFill="1" applyBorder="1" applyAlignment="1">
      <alignment horizontal="center" vertical="center"/>
    </xf>
    <xf numFmtId="49" fontId="9" fillId="0" borderId="0" xfId="0" applyNumberFormat="1" applyFont="1"/>
    <xf numFmtId="0" fontId="9" fillId="0" borderId="0" xfId="0" applyFont="1" applyAlignment="1">
      <alignment horizontal="center"/>
    </xf>
    <xf numFmtId="49" fontId="9" fillId="0" borderId="0" xfId="0" applyNumberFormat="1" applyFont="1" applyAlignment="1">
      <alignment horizontal="center"/>
    </xf>
    <xf numFmtId="0" fontId="4" fillId="3" borderId="3" xfId="0" applyFont="1" applyFill="1" applyBorder="1" applyAlignment="1">
      <alignment horizontal="center" vertical="center"/>
    </xf>
    <xf numFmtId="0" fontId="8" fillId="0" borderId="3" xfId="0" applyFont="1" applyBorder="1"/>
    <xf numFmtId="0" fontId="4" fillId="3" borderId="7" xfId="0" applyFont="1" applyFill="1" applyBorder="1" applyAlignment="1">
      <alignment horizontal="center" vertical="center"/>
    </xf>
    <xf numFmtId="0" fontId="4" fillId="2" borderId="7" xfId="2" applyFont="1" applyFill="1" applyBorder="1" applyAlignment="1">
      <alignment horizontal="center" vertical="center"/>
    </xf>
    <xf numFmtId="0" fontId="8" fillId="0" borderId="7" xfId="0" applyFont="1" applyBorder="1"/>
    <xf numFmtId="0" fontId="4" fillId="0" borderId="3" xfId="0" applyFont="1" applyBorder="1" applyAlignment="1">
      <alignment horizontal="center"/>
    </xf>
    <xf numFmtId="0" fontId="10" fillId="0" borderId="5" xfId="0" applyFont="1" applyFill="1" applyBorder="1" applyAlignment="1">
      <alignment horizontal="justify" vertical="center" wrapText="1"/>
    </xf>
    <xf numFmtId="0" fontId="10" fillId="0" borderId="8" xfId="0" applyFont="1" applyFill="1" applyBorder="1" applyAlignment="1">
      <alignment horizontal="justify" vertical="center" wrapText="1"/>
    </xf>
    <xf numFmtId="0" fontId="8" fillId="0" borderId="4" xfId="0" applyFont="1" applyFill="1" applyBorder="1" applyAlignment="1">
      <alignment horizontal="justify" vertical="center" wrapText="1"/>
    </xf>
    <xf numFmtId="0" fontId="8" fillId="0" borderId="9" xfId="0" applyFont="1" applyFill="1" applyBorder="1" applyAlignment="1">
      <alignment horizontal="justify" vertical="center" wrapText="1"/>
    </xf>
    <xf numFmtId="0" fontId="9" fillId="0" borderId="0" xfId="0" applyFont="1" applyBorder="1"/>
    <xf numFmtId="49" fontId="10" fillId="0" borderId="3" xfId="0" applyNumberFormat="1" applyFont="1" applyFill="1" applyBorder="1" applyAlignment="1">
      <alignment horizontal="center" vertical="center" wrapText="1"/>
    </xf>
    <xf numFmtId="49" fontId="10" fillId="2" borderId="7" xfId="0" applyNumberFormat="1" applyFont="1" applyFill="1" applyBorder="1" applyAlignment="1">
      <alignment horizontal="center" vertical="center" wrapText="1"/>
    </xf>
    <xf numFmtId="49" fontId="10" fillId="0" borderId="7" xfId="0" applyNumberFormat="1" applyFont="1" applyFill="1" applyBorder="1" applyAlignment="1">
      <alignment horizontal="center" vertical="center" wrapText="1"/>
    </xf>
    <xf numFmtId="0" fontId="4" fillId="2" borderId="5" xfId="0" applyFont="1" applyFill="1" applyBorder="1"/>
    <xf numFmtId="0" fontId="4" fillId="2" borderId="4" xfId="0" applyFont="1" applyFill="1" applyBorder="1"/>
    <xf numFmtId="49" fontId="8" fillId="2" borderId="3" xfId="0" applyNumberFormat="1" applyFont="1" applyFill="1" applyBorder="1" applyAlignment="1">
      <alignment horizontal="center"/>
    </xf>
    <xf numFmtId="0" fontId="12" fillId="3" borderId="3" xfId="0" applyFont="1" applyFill="1" applyBorder="1" applyAlignment="1">
      <alignment horizontal="center"/>
    </xf>
    <xf numFmtId="0" fontId="12" fillId="3" borderId="7" xfId="0" applyFont="1" applyFill="1" applyBorder="1" applyAlignment="1">
      <alignment horizontal="center"/>
    </xf>
    <xf numFmtId="49" fontId="4" fillId="0" borderId="8" xfId="0" applyNumberFormat="1" applyFont="1" applyFill="1" applyBorder="1" applyAlignment="1">
      <alignment horizontal="left" vertical="center"/>
    </xf>
    <xf numFmtId="49" fontId="4" fillId="0" borderId="7" xfId="0" applyNumberFormat="1" applyFont="1" applyFill="1" applyBorder="1" applyAlignment="1">
      <alignment horizontal="center" vertical="center"/>
    </xf>
    <xf numFmtId="14" fontId="13" fillId="3" borderId="7" xfId="0" applyNumberFormat="1" applyFont="1" applyFill="1" applyBorder="1" applyAlignment="1">
      <alignment horizontal="center" wrapText="1"/>
    </xf>
    <xf numFmtId="0" fontId="13" fillId="3" borderId="8" xfId="0" applyFont="1" applyFill="1" applyBorder="1" applyAlignment="1">
      <alignment wrapText="1"/>
    </xf>
    <xf numFmtId="49" fontId="13" fillId="3" borderId="7" xfId="0" applyNumberFormat="1" applyFont="1" applyFill="1" applyBorder="1" applyAlignment="1">
      <alignment horizontal="center" wrapText="1"/>
    </xf>
    <xf numFmtId="0" fontId="13" fillId="3" borderId="8" xfId="0" applyFont="1" applyFill="1" applyBorder="1" applyAlignment="1">
      <alignment horizontal="left" wrapText="1"/>
    </xf>
    <xf numFmtId="49" fontId="4" fillId="0" borderId="8" xfId="0" applyNumberFormat="1" applyFont="1" applyBorder="1" applyAlignment="1">
      <alignment horizontal="left"/>
    </xf>
    <xf numFmtId="49" fontId="4" fillId="0" borderId="7" xfId="0" applyNumberFormat="1" applyFont="1" applyBorder="1" applyAlignment="1">
      <alignment horizontal="center"/>
    </xf>
    <xf numFmtId="49" fontId="4" fillId="0" borderId="8" xfId="0" applyNumberFormat="1" applyFont="1" applyBorder="1" applyAlignment="1">
      <alignment horizontal="left" vertical="center"/>
    </xf>
    <xf numFmtId="49" fontId="4" fillId="0" borderId="7" xfId="0" applyNumberFormat="1" applyFont="1" applyBorder="1" applyAlignment="1">
      <alignment horizontal="center" vertical="center"/>
    </xf>
    <xf numFmtId="14" fontId="13" fillId="0" borderId="7" xfId="0" applyNumberFormat="1" applyFont="1" applyFill="1" applyBorder="1" applyAlignment="1">
      <alignment horizontal="center" wrapText="1"/>
    </xf>
    <xf numFmtId="0" fontId="13" fillId="3" borderId="8" xfId="0" applyFont="1" applyFill="1" applyBorder="1" applyAlignment="1">
      <alignment horizontal="left" vertical="center" wrapText="1"/>
    </xf>
    <xf numFmtId="49" fontId="13" fillId="3" borderId="7" xfId="0" applyNumberFormat="1" applyFont="1" applyFill="1" applyBorder="1" applyAlignment="1">
      <alignment horizontal="center" vertical="center" wrapText="1"/>
    </xf>
    <xf numFmtId="0" fontId="13" fillId="3" borderId="5" xfId="0" applyFont="1" applyFill="1" applyBorder="1" applyAlignment="1">
      <alignment wrapText="1"/>
    </xf>
    <xf numFmtId="49" fontId="13" fillId="3" borderId="3" xfId="0" applyNumberFormat="1" applyFont="1" applyFill="1" applyBorder="1" applyAlignment="1">
      <alignment horizontal="center" wrapText="1"/>
    </xf>
    <xf numFmtId="14" fontId="13" fillId="3" borderId="3" xfId="0" applyNumberFormat="1" applyFont="1" applyFill="1" applyBorder="1" applyAlignment="1">
      <alignment horizontal="center" wrapText="1"/>
    </xf>
    <xf numFmtId="0" fontId="4" fillId="2" borderId="10" xfId="1" applyFont="1" applyFill="1" applyBorder="1" applyAlignment="1">
      <alignment horizontal="center"/>
    </xf>
    <xf numFmtId="0" fontId="13" fillId="2" borderId="4" xfId="0" applyFont="1" applyFill="1" applyBorder="1" applyAlignment="1">
      <alignment horizontal="left" wrapText="1"/>
    </xf>
    <xf numFmtId="49" fontId="4" fillId="2" borderId="9" xfId="0" applyNumberFormat="1" applyFont="1" applyFill="1" applyBorder="1" applyAlignment="1">
      <alignment horizontal="left" vertical="center"/>
    </xf>
    <xf numFmtId="0" fontId="13" fillId="2" borderId="9" xfId="0" applyFont="1" applyFill="1" applyBorder="1" applyAlignment="1">
      <alignment horizontal="left" wrapText="1"/>
    </xf>
    <xf numFmtId="49" fontId="4" fillId="2" borderId="9" xfId="0" applyNumberFormat="1" applyFont="1" applyFill="1" applyBorder="1" applyAlignment="1">
      <alignment horizontal="left"/>
    </xf>
    <xf numFmtId="0" fontId="13" fillId="2" borderId="9" xfId="0" applyFont="1" applyFill="1" applyBorder="1" applyAlignment="1">
      <alignment horizontal="left" vertical="center" wrapText="1"/>
    </xf>
    <xf numFmtId="0" fontId="9" fillId="2" borderId="0" xfId="0" applyFont="1" applyFill="1" applyBorder="1"/>
    <xf numFmtId="164" fontId="1" fillId="4" borderId="11" xfId="0" applyNumberFormat="1" applyFont="1" applyFill="1" applyBorder="1" applyAlignment="1">
      <alignment horizontal="center"/>
    </xf>
    <xf numFmtId="0" fontId="8" fillId="2" borderId="9" xfId="0" applyFont="1" applyFill="1" applyBorder="1" applyAlignment="1">
      <alignment horizontal="justify" vertical="center" wrapText="1"/>
    </xf>
    <xf numFmtId="0" fontId="9" fillId="2" borderId="0" xfId="0" applyFont="1" applyFill="1"/>
    <xf numFmtId="0" fontId="14" fillId="0" borderId="23" xfId="0" applyFont="1" applyBorder="1" applyAlignment="1">
      <alignment horizontal="center" textRotation="90"/>
    </xf>
    <xf numFmtId="0" fontId="14" fillId="0" borderId="24" xfId="0" applyFont="1" applyBorder="1" applyAlignment="1">
      <alignment horizontal="center" textRotation="90"/>
    </xf>
    <xf numFmtId="0" fontId="14" fillId="0" borderId="24" xfId="0" applyFont="1" applyBorder="1" applyAlignment="1">
      <alignment textRotation="90"/>
    </xf>
    <xf numFmtId="0" fontId="15" fillId="5" borderId="24" xfId="0" applyFont="1" applyFill="1" applyBorder="1" applyAlignment="1">
      <alignment textRotation="90"/>
    </xf>
    <xf numFmtId="0" fontId="16" fillId="2" borderId="25" xfId="0" applyFont="1" applyFill="1" applyBorder="1" applyAlignment="1">
      <alignment textRotation="90"/>
    </xf>
    <xf numFmtId="0" fontId="17" fillId="2" borderId="25" xfId="0" applyFont="1" applyFill="1" applyBorder="1" applyAlignment="1">
      <alignment textRotation="90"/>
    </xf>
    <xf numFmtId="0" fontId="18" fillId="0" borderId="26" xfId="0" applyFont="1" applyBorder="1" applyAlignment="1">
      <alignment textRotation="90"/>
    </xf>
    <xf numFmtId="0" fontId="18" fillId="4" borderId="26" xfId="0" applyFont="1" applyFill="1" applyBorder="1" applyAlignment="1">
      <alignment textRotation="90"/>
    </xf>
    <xf numFmtId="0" fontId="19" fillId="0" borderId="3" xfId="0" applyFont="1" applyFill="1" applyBorder="1" applyAlignment="1">
      <alignment horizontal="center"/>
    </xf>
    <xf numFmtId="164" fontId="14" fillId="0" borderId="7" xfId="0" applyNumberFormat="1" applyFont="1" applyBorder="1" applyAlignment="1">
      <alignment horizontal="center"/>
    </xf>
    <xf numFmtId="164" fontId="17" fillId="5" borderId="7" xfId="0" applyNumberFormat="1" applyFont="1" applyFill="1" applyBorder="1" applyAlignment="1">
      <alignment horizontal="center"/>
    </xf>
    <xf numFmtId="164" fontId="20" fillId="3" borderId="7" xfId="0" applyNumberFormat="1" applyFont="1" applyFill="1" applyBorder="1" applyAlignment="1">
      <alignment horizontal="center"/>
    </xf>
    <xf numFmtId="164" fontId="17" fillId="3" borderId="7" xfId="0" applyNumberFormat="1" applyFont="1" applyFill="1" applyBorder="1" applyAlignment="1">
      <alignment horizontal="center"/>
    </xf>
    <xf numFmtId="0" fontId="18" fillId="0" borderId="3" xfId="0" applyFont="1" applyBorder="1" applyAlignment="1">
      <alignment horizontal="center" textRotation="90"/>
    </xf>
    <xf numFmtId="2" fontId="7" fillId="0" borderId="5" xfId="0" applyNumberFormat="1" applyFont="1" applyBorder="1" applyAlignment="1">
      <alignment horizontal="center"/>
    </xf>
    <xf numFmtId="2" fontId="7" fillId="0" borderId="8" xfId="0" applyNumberFormat="1" applyFont="1" applyBorder="1" applyAlignment="1">
      <alignment horizontal="center"/>
    </xf>
    <xf numFmtId="164" fontId="19" fillId="2" borderId="27" xfId="0" applyNumberFormat="1" applyFont="1" applyFill="1" applyBorder="1" applyAlignment="1">
      <alignment horizontal="center"/>
    </xf>
    <xf numFmtId="164" fontId="14" fillId="0" borderId="3" xfId="0" applyNumberFormat="1" applyFont="1" applyBorder="1" applyAlignment="1">
      <alignment horizontal="center"/>
    </xf>
    <xf numFmtId="164" fontId="17" fillId="5" borderId="3" xfId="0" applyNumberFormat="1" applyFont="1" applyFill="1" applyBorder="1" applyAlignment="1">
      <alignment horizontal="center"/>
    </xf>
    <xf numFmtId="164" fontId="20" fillId="3" borderId="3" xfId="0" applyNumberFormat="1" applyFont="1" applyFill="1" applyBorder="1" applyAlignment="1">
      <alignment horizontal="center"/>
    </xf>
    <xf numFmtId="164" fontId="17" fillId="3" borderId="3" xfId="0" applyNumberFormat="1" applyFont="1" applyFill="1" applyBorder="1" applyAlignment="1">
      <alignment horizontal="center"/>
    </xf>
    <xf numFmtId="0" fontId="18" fillId="4" borderId="28" xfId="0" applyFont="1" applyFill="1" applyBorder="1" applyAlignment="1">
      <alignment horizontal="center" textRotation="90"/>
    </xf>
    <xf numFmtId="0" fontId="9" fillId="0" borderId="29" xfId="0" applyFont="1" applyBorder="1"/>
    <xf numFmtId="0" fontId="9" fillId="0" borderId="7" xfId="0" applyFont="1" applyBorder="1"/>
    <xf numFmtId="0" fontId="9" fillId="0" borderId="30" xfId="0" applyFont="1" applyBorder="1"/>
    <xf numFmtId="0" fontId="9" fillId="0" borderId="32" xfId="0" applyFont="1" applyBorder="1"/>
    <xf numFmtId="0" fontId="9" fillId="0" borderId="33" xfId="0" applyFont="1" applyBorder="1"/>
    <xf numFmtId="0" fontId="14" fillId="0" borderId="34" xfId="0" applyFont="1" applyBorder="1" applyAlignment="1">
      <alignment horizontal="center" textRotation="90"/>
    </xf>
    <xf numFmtId="0" fontId="19" fillId="0" borderId="3" xfId="0" applyFont="1" applyFill="1" applyBorder="1" applyAlignment="1">
      <alignment horizontal="center" vertical="center"/>
    </xf>
    <xf numFmtId="0" fontId="19" fillId="0" borderId="7" xfId="0" applyFont="1" applyFill="1" applyBorder="1" applyAlignment="1">
      <alignment horizontal="center" vertical="center"/>
    </xf>
    <xf numFmtId="0" fontId="18" fillId="0" borderId="7" xfId="0" applyFont="1" applyBorder="1" applyAlignment="1">
      <alignment horizontal="center" textRotation="90"/>
    </xf>
    <xf numFmtId="0" fontId="18" fillId="4" borderId="30" xfId="0" applyFont="1" applyFill="1" applyBorder="1" applyAlignment="1">
      <alignment horizontal="center" textRotation="90"/>
    </xf>
    <xf numFmtId="0" fontId="21" fillId="2" borderId="25" xfId="0" applyFont="1" applyFill="1" applyBorder="1" applyAlignment="1">
      <alignment textRotation="90"/>
    </xf>
    <xf numFmtId="0" fontId="22" fillId="2" borderId="7" xfId="0" applyFont="1" applyFill="1" applyBorder="1" applyAlignment="1">
      <alignment horizontal="center"/>
    </xf>
    <xf numFmtId="1" fontId="22" fillId="0" borderId="7" xfId="0" applyNumberFormat="1" applyFont="1" applyFill="1" applyBorder="1" applyAlignment="1">
      <alignment horizontal="center" vertical="center"/>
    </xf>
    <xf numFmtId="1" fontId="14" fillId="0" borderId="7" xfId="0" applyNumberFormat="1" applyFont="1" applyFill="1" applyBorder="1" applyAlignment="1">
      <alignment horizontal="center"/>
    </xf>
    <xf numFmtId="164" fontId="19" fillId="0" borderId="29" xfId="0" applyNumberFormat="1" applyFont="1" applyFill="1" applyBorder="1" applyAlignment="1">
      <alignment horizontal="center"/>
    </xf>
    <xf numFmtId="1" fontId="19" fillId="0" borderId="7" xfId="0" applyNumberFormat="1" applyFont="1" applyFill="1" applyBorder="1" applyAlignment="1">
      <alignment horizontal="center"/>
    </xf>
    <xf numFmtId="1" fontId="14" fillId="0" borderId="7" xfId="0" applyNumberFormat="1" applyFont="1" applyFill="1" applyBorder="1" applyAlignment="1">
      <alignment horizontal="center" vertical="center"/>
    </xf>
    <xf numFmtId="164" fontId="14" fillId="0" borderId="29" xfId="0" applyNumberFormat="1" applyFont="1" applyFill="1" applyBorder="1" applyAlignment="1">
      <alignment horizontal="center"/>
    </xf>
    <xf numFmtId="0" fontId="19" fillId="2" borderId="3" xfId="0" applyFont="1" applyFill="1" applyBorder="1" applyAlignment="1">
      <alignment horizontal="center"/>
    </xf>
    <xf numFmtId="164" fontId="22" fillId="0" borderId="29" xfId="0" applyNumberFormat="1" applyFont="1" applyBorder="1" applyAlignment="1">
      <alignment horizontal="center"/>
    </xf>
    <xf numFmtId="164" fontId="22" fillId="0" borderId="31" xfId="0" applyNumberFormat="1" applyFont="1" applyBorder="1" applyAlignment="1">
      <alignment horizontal="center"/>
    </xf>
    <xf numFmtId="164" fontId="19" fillId="0" borderId="27" xfId="0" applyNumberFormat="1" applyFont="1" applyFill="1" applyBorder="1" applyAlignment="1">
      <alignment horizontal="center"/>
    </xf>
    <xf numFmtId="1" fontId="22" fillId="0" borderId="3" xfId="0" applyNumberFormat="1" applyFont="1" applyFill="1" applyBorder="1" applyAlignment="1">
      <alignment horizontal="center" vertical="center"/>
    </xf>
    <xf numFmtId="1" fontId="19" fillId="0" borderId="3" xfId="0" applyNumberFormat="1" applyFont="1" applyFill="1" applyBorder="1" applyAlignment="1">
      <alignment horizontal="center"/>
    </xf>
    <xf numFmtId="0" fontId="18" fillId="4" borderId="25" xfId="0" applyFont="1" applyFill="1" applyBorder="1" applyAlignment="1">
      <alignment textRotation="90"/>
    </xf>
    <xf numFmtId="164" fontId="19" fillId="2" borderId="7" xfId="0" applyNumberFormat="1" applyFont="1" applyFill="1" applyBorder="1" applyAlignment="1">
      <alignment horizontal="center"/>
    </xf>
    <xf numFmtId="0" fontId="18" fillId="0" borderId="8" xfId="0" applyFont="1" applyBorder="1" applyAlignment="1">
      <alignment horizontal="center" textRotation="90"/>
    </xf>
    <xf numFmtId="0" fontId="18" fillId="4" borderId="29" xfId="0" applyFont="1" applyFill="1" applyBorder="1" applyAlignment="1">
      <alignment horizontal="center" textRotation="90"/>
    </xf>
    <xf numFmtId="0" fontId="18" fillId="4" borderId="8" xfId="0" applyFont="1" applyFill="1" applyBorder="1" applyAlignment="1">
      <alignment horizontal="center" textRotation="90"/>
    </xf>
    <xf numFmtId="0" fontId="4" fillId="2" borderId="36" xfId="1" applyFont="1" applyFill="1" applyBorder="1" applyAlignment="1">
      <alignment horizontal="center"/>
    </xf>
    <xf numFmtId="0" fontId="4" fillId="2" borderId="36" xfId="0" applyFont="1" applyFill="1" applyBorder="1" applyAlignment="1">
      <alignment horizontal="center"/>
    </xf>
    <xf numFmtId="49" fontId="8" fillId="2" borderId="36" xfId="1" applyNumberFormat="1" applyFont="1" applyFill="1" applyBorder="1" applyAlignment="1">
      <alignment horizontal="center"/>
    </xf>
    <xf numFmtId="49" fontId="4" fillId="2" borderId="36" xfId="1" applyNumberFormat="1" applyFont="1" applyFill="1" applyBorder="1" applyAlignment="1">
      <alignment horizontal="center"/>
    </xf>
    <xf numFmtId="164" fontId="7" fillId="3" borderId="36" xfId="0" applyNumberFormat="1" applyFont="1" applyFill="1" applyBorder="1" applyAlignment="1">
      <alignment horizontal="center"/>
    </xf>
    <xf numFmtId="164" fontId="2" fillId="3" borderId="36" xfId="0" applyNumberFormat="1" applyFont="1" applyFill="1" applyBorder="1" applyAlignment="1">
      <alignment horizontal="center"/>
    </xf>
    <xf numFmtId="2" fontId="7" fillId="0" borderId="40" xfId="0" applyNumberFormat="1" applyFont="1" applyBorder="1" applyAlignment="1">
      <alignment horizontal="center"/>
    </xf>
    <xf numFmtId="164" fontId="1" fillId="4" borderId="39" xfId="0" applyNumberFormat="1" applyFont="1" applyFill="1" applyBorder="1" applyAlignment="1">
      <alignment horizontal="center"/>
    </xf>
    <xf numFmtId="2" fontId="7" fillId="0" borderId="37" xfId="0" applyNumberFormat="1" applyFont="1" applyBorder="1" applyAlignment="1">
      <alignment horizontal="center"/>
    </xf>
    <xf numFmtId="0" fontId="9" fillId="0" borderId="42" xfId="0" applyFont="1" applyBorder="1"/>
    <xf numFmtId="0" fontId="4" fillId="2" borderId="32" xfId="0" applyFont="1" applyFill="1" applyBorder="1" applyAlignment="1">
      <alignment horizontal="center"/>
    </xf>
    <xf numFmtId="0" fontId="8" fillId="0" borderId="32" xfId="0" applyFont="1" applyBorder="1" applyAlignment="1">
      <alignment horizontal="center"/>
    </xf>
    <xf numFmtId="0" fontId="8" fillId="0" borderId="32" xfId="0" applyFont="1" applyBorder="1"/>
    <xf numFmtId="164" fontId="22" fillId="4" borderId="29" xfId="0" applyNumberFormat="1" applyFont="1" applyFill="1" applyBorder="1" applyAlignment="1">
      <alignment horizontal="center"/>
    </xf>
    <xf numFmtId="0" fontId="0" fillId="0" borderId="2" xfId="0" applyBorder="1"/>
    <xf numFmtId="0" fontId="6" fillId="0" borderId="2" xfId="0" applyFont="1" applyBorder="1"/>
    <xf numFmtId="0" fontId="25" fillId="0" borderId="2" xfId="0" applyFont="1" applyBorder="1" applyAlignment="1">
      <alignment horizontal="center"/>
    </xf>
    <xf numFmtId="0" fontId="26" fillId="0" borderId="2" xfId="0" applyFont="1" applyBorder="1" applyAlignment="1">
      <alignment horizontal="center"/>
    </xf>
    <xf numFmtId="0" fontId="25" fillId="0" borderId="2" xfId="0" applyFont="1" applyFill="1" applyBorder="1" applyAlignment="1">
      <alignment horizontal="center"/>
    </xf>
    <xf numFmtId="0" fontId="21" fillId="0" borderId="2" xfId="0" applyFont="1" applyBorder="1" applyAlignment="1">
      <alignment horizontal="center" vertical="center"/>
    </xf>
    <xf numFmtId="0" fontId="21" fillId="0" borderId="1" xfId="0" applyFont="1" applyBorder="1" applyAlignment="1">
      <alignment horizontal="center" vertical="center"/>
    </xf>
    <xf numFmtId="0" fontId="21" fillId="0" borderId="16" xfId="0" applyFont="1" applyBorder="1" applyAlignment="1">
      <alignment horizontal="center" vertical="center"/>
    </xf>
    <xf numFmtId="0" fontId="27" fillId="0" borderId="24" xfId="0" applyFont="1" applyBorder="1" applyAlignment="1">
      <alignment horizontal="center" vertical="justify" textRotation="90"/>
    </xf>
    <xf numFmtId="0" fontId="28" fillId="0" borderId="2" xfId="0" applyFont="1" applyBorder="1" applyAlignment="1">
      <alignment horizontal="center" vertical="justify" textRotation="90"/>
    </xf>
    <xf numFmtId="0" fontId="27" fillId="0" borderId="25" xfId="0" applyFont="1" applyBorder="1" applyAlignment="1">
      <alignment horizontal="center" vertical="justify" textRotation="90"/>
    </xf>
    <xf numFmtId="0" fontId="29" fillId="2" borderId="24" xfId="0" applyFont="1" applyFill="1" applyBorder="1" applyAlignment="1">
      <alignment textRotation="90"/>
    </xf>
    <xf numFmtId="0" fontId="25" fillId="0" borderId="2" xfId="0" applyFont="1" applyBorder="1" applyAlignment="1">
      <alignment wrapText="1"/>
    </xf>
    <xf numFmtId="0" fontId="21" fillId="3" borderId="3" xfId="0" applyFont="1" applyFill="1" applyBorder="1" applyAlignment="1">
      <alignment horizontal="center"/>
    </xf>
    <xf numFmtId="0" fontId="4" fillId="2" borderId="32" xfId="1" applyFont="1" applyFill="1" applyBorder="1" applyAlignment="1">
      <alignment horizontal="center"/>
    </xf>
    <xf numFmtId="0" fontId="18" fillId="0" borderId="32" xfId="0" applyFont="1" applyBorder="1" applyAlignment="1">
      <alignment horizontal="center" textRotation="90"/>
    </xf>
    <xf numFmtId="164" fontId="19" fillId="2" borderId="27" xfId="0" applyNumberFormat="1" applyFont="1" applyFill="1" applyBorder="1" applyAlignment="1"/>
    <xf numFmtId="0" fontId="22" fillId="0" borderId="7" xfId="0" applyFont="1" applyBorder="1" applyAlignment="1">
      <alignment horizontal="center"/>
    </xf>
    <xf numFmtId="0" fontId="22" fillId="0" borderId="32" xfId="0" applyFont="1" applyBorder="1" applyAlignment="1">
      <alignment horizontal="center"/>
    </xf>
    <xf numFmtId="164" fontId="22" fillId="0" borderId="29" xfId="0" applyNumberFormat="1" applyFont="1" applyBorder="1" applyAlignment="1"/>
    <xf numFmtId="164" fontId="22" fillId="0" borderId="31" xfId="0" applyNumberFormat="1" applyFont="1" applyBorder="1" applyAlignment="1"/>
    <xf numFmtId="0" fontId="2" fillId="6" borderId="1" xfId="0" applyFont="1" applyFill="1" applyBorder="1" applyAlignment="1">
      <alignment horizontal="center" vertical="justify" textRotation="90"/>
    </xf>
    <xf numFmtId="0" fontId="17" fillId="6" borderId="25" xfId="0" applyFont="1" applyFill="1" applyBorder="1" applyAlignment="1">
      <alignment textRotation="90"/>
    </xf>
    <xf numFmtId="0" fontId="28" fillId="2" borderId="24" xfId="0" applyFont="1" applyFill="1" applyBorder="1" applyAlignment="1">
      <alignment textRotation="90"/>
    </xf>
    <xf numFmtId="0" fontId="27" fillId="2" borderId="25" xfId="0" applyFont="1" applyFill="1" applyBorder="1" applyAlignment="1">
      <alignment textRotation="90"/>
    </xf>
    <xf numFmtId="0" fontId="19" fillId="0" borderId="0" xfId="0" applyFont="1" applyFill="1" applyBorder="1" applyAlignment="1">
      <alignment horizontal="center"/>
    </xf>
    <xf numFmtId="0" fontId="24" fillId="0" borderId="0" xfId="0" applyFont="1" applyBorder="1" applyAlignment="1">
      <alignment horizontal="center"/>
    </xf>
    <xf numFmtId="0" fontId="0" fillId="4" borderId="0" xfId="0" applyFill="1"/>
    <xf numFmtId="164" fontId="8" fillId="0" borderId="29" xfId="0" applyNumberFormat="1" applyFont="1" applyBorder="1" applyAlignment="1">
      <alignment horizontal="center"/>
    </xf>
    <xf numFmtId="164" fontId="8" fillId="4" borderId="29" xfId="0" applyNumberFormat="1" applyFont="1" applyFill="1" applyBorder="1" applyAlignment="1">
      <alignment horizontal="center"/>
    </xf>
    <xf numFmtId="164" fontId="8" fillId="0" borderId="31" xfId="0" applyNumberFormat="1" applyFont="1" applyBorder="1" applyAlignment="1">
      <alignment horizontal="center"/>
    </xf>
    <xf numFmtId="164" fontId="8" fillId="0" borderId="41" xfId="0" applyNumberFormat="1" applyFont="1" applyBorder="1" applyAlignment="1">
      <alignment horizontal="center"/>
    </xf>
    <xf numFmtId="0" fontId="5" fillId="4" borderId="7" xfId="0" applyFont="1" applyFill="1" applyBorder="1" applyAlignment="1">
      <alignment horizontal="center"/>
    </xf>
    <xf numFmtId="0" fontId="4" fillId="4" borderId="7" xfId="1" applyFont="1" applyFill="1" applyBorder="1" applyAlignment="1">
      <alignment horizontal="center"/>
    </xf>
    <xf numFmtId="0" fontId="4" fillId="4" borderId="7" xfId="0" applyFont="1" applyFill="1" applyBorder="1" applyAlignment="1">
      <alignment horizontal="center"/>
    </xf>
    <xf numFmtId="0" fontId="4" fillId="4" borderId="8" xfId="1" applyFont="1" applyFill="1" applyBorder="1"/>
    <xf numFmtId="0" fontId="4" fillId="4" borderId="9" xfId="1" applyFont="1" applyFill="1" applyBorder="1"/>
    <xf numFmtId="164" fontId="22" fillId="0" borderId="29" xfId="0" applyNumberFormat="1" applyFont="1" applyBorder="1"/>
    <xf numFmtId="164" fontId="22" fillId="0" borderId="31" xfId="0" applyNumberFormat="1" applyFont="1" applyBorder="1"/>
    <xf numFmtId="164" fontId="19" fillId="0" borderId="27" xfId="0" applyNumberFormat="1" applyFont="1" applyFill="1" applyBorder="1" applyAlignment="1"/>
    <xf numFmtId="164" fontId="8" fillId="0" borderId="29" xfId="0" applyNumberFormat="1" applyFont="1" applyBorder="1" applyAlignment="1"/>
    <xf numFmtId="164" fontId="8" fillId="0" borderId="31" xfId="0" applyNumberFormat="1" applyFont="1" applyBorder="1" applyAlignment="1"/>
    <xf numFmtId="0" fontId="22" fillId="0" borderId="7" xfId="0" applyFont="1" applyBorder="1" applyAlignment="1"/>
    <xf numFmtId="164" fontId="22" fillId="0" borderId="7" xfId="0" applyNumberFormat="1" applyFont="1" applyBorder="1" applyAlignment="1">
      <alignment horizontal="center"/>
    </xf>
    <xf numFmtId="164" fontId="22" fillId="0" borderId="36" xfId="0" applyNumberFormat="1" applyFont="1" applyBorder="1" applyAlignment="1">
      <alignment horizontal="center"/>
    </xf>
    <xf numFmtId="164" fontId="22" fillId="0" borderId="32" xfId="0" applyNumberFormat="1" applyFont="1" applyBorder="1" applyAlignment="1">
      <alignment horizontal="center"/>
    </xf>
    <xf numFmtId="164" fontId="14" fillId="0" borderId="32" xfId="0" applyNumberFormat="1" applyFont="1" applyBorder="1" applyAlignment="1">
      <alignment horizontal="center"/>
    </xf>
    <xf numFmtId="164" fontId="17" fillId="5" borderId="32" xfId="0" applyNumberFormat="1" applyFont="1" applyFill="1" applyBorder="1" applyAlignment="1">
      <alignment horizontal="center"/>
    </xf>
    <xf numFmtId="164" fontId="20" fillId="3" borderId="32" xfId="0" applyNumberFormat="1" applyFont="1" applyFill="1" applyBorder="1" applyAlignment="1">
      <alignment horizontal="center"/>
    </xf>
    <xf numFmtId="164" fontId="17" fillId="3" borderId="32" xfId="0" applyNumberFormat="1" applyFont="1" applyFill="1" applyBorder="1" applyAlignment="1">
      <alignment horizontal="center"/>
    </xf>
    <xf numFmtId="0" fontId="18" fillId="4" borderId="33" xfId="0" applyFont="1" applyFill="1" applyBorder="1" applyAlignment="1">
      <alignment horizontal="center" textRotation="90"/>
    </xf>
    <xf numFmtId="164" fontId="19" fillId="0" borderId="29" xfId="0" applyNumberFormat="1" applyFont="1" applyBorder="1" applyAlignment="1">
      <alignment horizontal="center"/>
    </xf>
    <xf numFmtId="0" fontId="19" fillId="0" borderId="7" xfId="0" applyFont="1" applyBorder="1" applyAlignment="1">
      <alignment horizontal="center"/>
    </xf>
    <xf numFmtId="0" fontId="8" fillId="0" borderId="7" xfId="0" applyFont="1" applyBorder="1" applyAlignment="1">
      <alignment horizontal="center"/>
    </xf>
    <xf numFmtId="0" fontId="8" fillId="7" borderId="7" xfId="0" applyFont="1" applyFill="1" applyBorder="1" applyAlignment="1">
      <alignment horizontal="center"/>
    </xf>
    <xf numFmtId="164" fontId="19" fillId="0" borderId="7" xfId="0" applyNumberFormat="1" applyFont="1" applyBorder="1" applyAlignment="1">
      <alignment horizontal="center"/>
    </xf>
    <xf numFmtId="1" fontId="19" fillId="0" borderId="3" xfId="0" applyNumberFormat="1" applyFont="1" applyFill="1" applyBorder="1" applyAlignment="1">
      <alignment horizontal="center" vertical="center"/>
    </xf>
    <xf numFmtId="1" fontId="4" fillId="2" borderId="3" xfId="0" applyNumberFormat="1" applyFont="1" applyFill="1" applyBorder="1" applyAlignment="1">
      <alignment horizontal="center"/>
    </xf>
    <xf numFmtId="1" fontId="8" fillId="0" borderId="7" xfId="0" applyNumberFormat="1" applyFont="1" applyBorder="1" applyAlignment="1">
      <alignment horizontal="center"/>
    </xf>
    <xf numFmtId="1" fontId="8" fillId="0" borderId="32" xfId="0" applyNumberFormat="1" applyFont="1" applyBorder="1" applyAlignment="1">
      <alignment horizontal="center"/>
    </xf>
    <xf numFmtId="1" fontId="8" fillId="7" borderId="7" xfId="0" applyNumberFormat="1" applyFont="1" applyFill="1" applyBorder="1" applyAlignment="1">
      <alignment horizontal="center"/>
    </xf>
    <xf numFmtId="1" fontId="8" fillId="7" borderId="36" xfId="0" applyNumberFormat="1" applyFont="1" applyFill="1" applyBorder="1" applyAlignment="1">
      <alignment horizontal="center"/>
    </xf>
    <xf numFmtId="0" fontId="9" fillId="0" borderId="15" xfId="0" applyFont="1" applyBorder="1"/>
    <xf numFmtId="0" fontId="9" fillId="0" borderId="46" xfId="0" applyFont="1" applyBorder="1"/>
    <xf numFmtId="0" fontId="22" fillId="7" borderId="7" xfId="0" applyFont="1" applyFill="1" applyBorder="1" applyAlignment="1">
      <alignment horizontal="center"/>
    </xf>
    <xf numFmtId="0" fontId="19" fillId="2" borderId="7" xfId="0" applyFont="1" applyFill="1" applyBorder="1" applyAlignment="1">
      <alignment horizontal="center"/>
    </xf>
    <xf numFmtId="0" fontId="22" fillId="0" borderId="36" xfId="0" applyFont="1" applyBorder="1" applyAlignment="1">
      <alignment horizontal="center"/>
    </xf>
    <xf numFmtId="1" fontId="22" fillId="0" borderId="7" xfId="0" applyNumberFormat="1" applyFont="1" applyBorder="1" applyAlignment="1">
      <alignment horizontal="center"/>
    </xf>
    <xf numFmtId="1" fontId="22" fillId="0" borderId="32" xfId="0" applyNumberFormat="1" applyFont="1" applyBorder="1" applyAlignment="1">
      <alignment horizontal="center"/>
    </xf>
    <xf numFmtId="0" fontId="8" fillId="0" borderId="3" xfId="0" applyFont="1" applyBorder="1" applyAlignment="1">
      <alignment horizontal="center"/>
    </xf>
    <xf numFmtId="0" fontId="9" fillId="0" borderId="22" xfId="0" applyFont="1" applyBorder="1"/>
    <xf numFmtId="164" fontId="14" fillId="0" borderId="29" xfId="0" applyNumberFormat="1" applyFont="1" applyFill="1" applyBorder="1" applyAlignment="1"/>
    <xf numFmtId="164" fontId="8" fillId="4" borderId="32" xfId="0" applyNumberFormat="1" applyFont="1" applyFill="1" applyBorder="1" applyAlignment="1">
      <alignment horizontal="center"/>
    </xf>
    <xf numFmtId="0" fontId="9" fillId="0" borderId="47" xfId="0" applyFont="1" applyBorder="1"/>
    <xf numFmtId="0" fontId="18" fillId="4" borderId="31" xfId="0" applyFont="1" applyFill="1" applyBorder="1" applyAlignment="1">
      <alignment horizontal="center" textRotation="90"/>
    </xf>
    <xf numFmtId="164" fontId="8" fillId="4" borderId="29" xfId="0" applyNumberFormat="1" applyFont="1" applyFill="1" applyBorder="1" applyAlignment="1"/>
    <xf numFmtId="164" fontId="23" fillId="0" borderId="29" xfId="0" applyNumberFormat="1" applyFont="1" applyBorder="1" applyAlignment="1">
      <alignment horizontal="center"/>
    </xf>
    <xf numFmtId="164" fontId="23" fillId="0" borderId="29" xfId="0" applyNumberFormat="1" applyFont="1" applyBorder="1"/>
    <xf numFmtId="164" fontId="23" fillId="0" borderId="31" xfId="0" applyNumberFormat="1" applyFont="1" applyBorder="1"/>
    <xf numFmtId="164" fontId="23" fillId="0" borderId="29" xfId="0" applyNumberFormat="1" applyFont="1" applyBorder="1" applyAlignment="1"/>
    <xf numFmtId="164" fontId="23" fillId="0" borderId="31" xfId="0" applyNumberFormat="1" applyFont="1" applyBorder="1" applyAlignment="1"/>
    <xf numFmtId="164" fontId="23" fillId="0" borderId="31" xfId="0" applyNumberFormat="1" applyFont="1" applyBorder="1" applyAlignment="1">
      <alignment horizontal="center"/>
    </xf>
    <xf numFmtId="164" fontId="23" fillId="4" borderId="29" xfId="0" applyNumberFormat="1" applyFont="1" applyFill="1" applyBorder="1" applyAlignment="1">
      <alignment horizontal="center"/>
    </xf>
    <xf numFmtId="164" fontId="23" fillId="2" borderId="29" xfId="0" applyNumberFormat="1" applyFont="1" applyFill="1" applyBorder="1" applyAlignment="1">
      <alignment horizontal="center"/>
    </xf>
    <xf numFmtId="0" fontId="23" fillId="0" borderId="7" xfId="0" applyFont="1" applyBorder="1" applyAlignment="1">
      <alignment horizontal="center"/>
    </xf>
    <xf numFmtId="0" fontId="23" fillId="0" borderId="32" xfId="0" applyFont="1" applyBorder="1" applyAlignment="1">
      <alignment horizontal="center"/>
    </xf>
    <xf numFmtId="0" fontId="23" fillId="7" borderId="7" xfId="0" applyFont="1" applyFill="1" applyBorder="1" applyAlignment="1">
      <alignment horizontal="center"/>
    </xf>
    <xf numFmtId="164" fontId="8" fillId="0" borderId="29" xfId="0" applyNumberFormat="1" applyFont="1" applyBorder="1"/>
    <xf numFmtId="0" fontId="8" fillId="0" borderId="36" xfId="0" applyFont="1" applyBorder="1" applyAlignment="1">
      <alignment horizontal="center"/>
    </xf>
    <xf numFmtId="164" fontId="8" fillId="4" borderId="41" xfId="0" applyNumberFormat="1" applyFont="1" applyFill="1" applyBorder="1" applyAlignment="1">
      <alignment horizontal="center"/>
    </xf>
    <xf numFmtId="164" fontId="19" fillId="2" borderId="4" xfId="0" applyNumberFormat="1" applyFont="1" applyFill="1" applyBorder="1" applyAlignment="1">
      <alignment horizontal="center"/>
    </xf>
    <xf numFmtId="164" fontId="8" fillId="0" borderId="9" xfId="0" applyNumberFormat="1" applyFont="1" applyBorder="1" applyAlignment="1">
      <alignment horizontal="center"/>
    </xf>
    <xf numFmtId="164" fontId="8" fillId="4" borderId="9" xfId="0" applyNumberFormat="1" applyFont="1" applyFill="1" applyBorder="1" applyAlignment="1">
      <alignment horizontal="center"/>
    </xf>
    <xf numFmtId="164" fontId="8" fillId="0" borderId="38" xfId="0" applyNumberFormat="1" applyFont="1" applyBorder="1" applyAlignment="1">
      <alignment horizontal="center"/>
    </xf>
    <xf numFmtId="164" fontId="8" fillId="0" borderId="43" xfId="0" applyNumberFormat="1" applyFont="1" applyBorder="1" applyAlignment="1">
      <alignment horizontal="center"/>
    </xf>
    <xf numFmtId="0" fontId="18" fillId="4" borderId="3" xfId="0" applyFont="1" applyFill="1" applyBorder="1" applyAlignment="1">
      <alignment horizontal="center" textRotation="90"/>
    </xf>
    <xf numFmtId="0" fontId="18" fillId="4" borderId="7" xfId="0" applyFont="1" applyFill="1" applyBorder="1" applyAlignment="1">
      <alignment horizontal="center" textRotation="90"/>
    </xf>
    <xf numFmtId="0" fontId="18" fillId="4" borderId="32" xfId="0" applyFont="1" applyFill="1" applyBorder="1" applyAlignment="1">
      <alignment horizontal="center" textRotation="90"/>
    </xf>
    <xf numFmtId="164" fontId="8" fillId="0" borderId="31" xfId="0" applyNumberFormat="1" applyFont="1" applyBorder="1"/>
    <xf numFmtId="164" fontId="8" fillId="4" borderId="29" xfId="0" applyNumberFormat="1" applyFont="1" applyFill="1" applyBorder="1"/>
    <xf numFmtId="164" fontId="14" fillId="0" borderId="27" xfId="0" applyNumberFormat="1" applyFont="1" applyFill="1" applyBorder="1" applyAlignment="1"/>
    <xf numFmtId="1" fontId="14" fillId="0" borderId="3" xfId="0" applyNumberFormat="1" applyFont="1" applyFill="1" applyBorder="1" applyAlignment="1">
      <alignment horizontal="center" vertical="center"/>
    </xf>
    <xf numFmtId="1" fontId="14" fillId="0" borderId="3" xfId="0" applyNumberFormat="1" applyFont="1" applyFill="1" applyBorder="1" applyAlignment="1">
      <alignment horizontal="center"/>
    </xf>
    <xf numFmtId="0" fontId="17" fillId="4" borderId="2" xfId="0" applyFont="1" applyFill="1" applyBorder="1" applyAlignment="1">
      <alignment textRotation="90"/>
    </xf>
    <xf numFmtId="0" fontId="9" fillId="0" borderId="8" xfId="0" applyFont="1" applyBorder="1"/>
    <xf numFmtId="0" fontId="9" fillId="0" borderId="35" xfId="0" applyFont="1" applyBorder="1"/>
    <xf numFmtId="164" fontId="14" fillId="2" borderId="27" xfId="0" applyNumberFormat="1" applyFont="1" applyFill="1" applyBorder="1" applyAlignment="1"/>
    <xf numFmtId="164" fontId="22" fillId="2" borderId="7" xfId="0" applyNumberFormat="1" applyFont="1" applyFill="1" applyBorder="1" applyAlignment="1">
      <alignment horizontal="center"/>
    </xf>
    <xf numFmtId="164" fontId="19" fillId="2" borderId="29" xfId="0" applyNumberFormat="1" applyFont="1" applyFill="1" applyBorder="1" applyAlignment="1">
      <alignment horizontal="center"/>
    </xf>
    <xf numFmtId="164" fontId="22" fillId="4" borderId="41" xfId="0" applyNumberFormat="1" applyFont="1" applyFill="1" applyBorder="1" applyAlignment="1">
      <alignment horizontal="center"/>
    </xf>
    <xf numFmtId="164" fontId="22" fillId="4" borderId="32" xfId="0" applyNumberFormat="1" applyFont="1" applyFill="1" applyBorder="1" applyAlignment="1">
      <alignment horizontal="center"/>
    </xf>
    <xf numFmtId="1" fontId="22" fillId="2" borderId="3" xfId="0" applyNumberFormat="1" applyFont="1" applyFill="1" applyBorder="1" applyAlignment="1">
      <alignment horizontal="center"/>
    </xf>
    <xf numFmtId="1" fontId="19" fillId="2" borderId="3" xfId="0" applyNumberFormat="1" applyFont="1" applyFill="1" applyBorder="1" applyAlignment="1">
      <alignment horizontal="center"/>
    </xf>
    <xf numFmtId="1" fontId="22" fillId="7" borderId="7" xfId="0" applyNumberFormat="1" applyFont="1" applyFill="1" applyBorder="1" applyAlignment="1">
      <alignment horizontal="center"/>
    </xf>
    <xf numFmtId="1" fontId="19" fillId="2" borderId="3" xfId="0" applyNumberFormat="1" applyFont="1" applyFill="1" applyBorder="1" applyAlignment="1">
      <alignment horizontal="center" vertical="center"/>
    </xf>
    <xf numFmtId="164" fontId="22" fillId="2" borderId="29" xfId="0" applyNumberFormat="1" applyFont="1" applyFill="1" applyBorder="1" applyAlignment="1">
      <alignment horizontal="center"/>
    </xf>
    <xf numFmtId="0" fontId="21" fillId="0" borderId="25" xfId="0" applyFont="1" applyBorder="1" applyAlignment="1">
      <alignment horizontal="center" textRotation="90"/>
    </xf>
    <xf numFmtId="0" fontId="32" fillId="0" borderId="24" xfId="0" applyFont="1" applyBorder="1" applyAlignment="1">
      <alignment horizontal="center" textRotation="90"/>
    </xf>
    <xf numFmtId="0" fontId="33" fillId="2" borderId="24" xfId="0" applyFont="1" applyFill="1" applyBorder="1" applyAlignment="1">
      <alignment horizontal="center" textRotation="90"/>
    </xf>
    <xf numFmtId="0" fontId="21" fillId="0" borderId="3" xfId="0" applyFont="1" applyBorder="1" applyAlignment="1">
      <alignment horizontal="center" vertical="center" wrapText="1"/>
    </xf>
    <xf numFmtId="0" fontId="21" fillId="8" borderId="2" xfId="0" applyFont="1" applyFill="1" applyBorder="1" applyAlignment="1">
      <alignment horizontal="center" textRotation="90"/>
    </xf>
    <xf numFmtId="0" fontId="34" fillId="2" borderId="2" xfId="0" applyFont="1" applyFill="1" applyBorder="1" applyAlignment="1">
      <alignment horizontal="center" textRotation="90"/>
    </xf>
    <xf numFmtId="2" fontId="36" fillId="0" borderId="3" xfId="0" applyNumberFormat="1" applyFont="1" applyBorder="1" applyAlignment="1">
      <alignment horizontal="center"/>
    </xf>
    <xf numFmtId="2" fontId="37" fillId="0" borderId="3" xfId="0" applyNumberFormat="1" applyFont="1" applyBorder="1" applyAlignment="1">
      <alignment horizontal="center"/>
    </xf>
    <xf numFmtId="0" fontId="19" fillId="0" borderId="9" xfId="0" applyFont="1" applyBorder="1" applyAlignment="1">
      <alignment horizontal="center"/>
    </xf>
    <xf numFmtId="1" fontId="35" fillId="8" borderId="9" xfId="0" applyNumberFormat="1" applyFont="1" applyFill="1" applyBorder="1" applyAlignment="1">
      <alignment horizontal="center"/>
    </xf>
    <xf numFmtId="2" fontId="38" fillId="2" borderId="9" xfId="0" applyNumberFormat="1" applyFont="1" applyFill="1" applyBorder="1" applyAlignment="1">
      <alignment horizontal="center"/>
    </xf>
    <xf numFmtId="0" fontId="19" fillId="0" borderId="48" xfId="0" applyFont="1" applyBorder="1" applyAlignment="1">
      <alignment horizontal="center"/>
    </xf>
    <xf numFmtId="1" fontId="35" fillId="0" borderId="27" xfId="0" applyNumberFormat="1" applyFont="1" applyBorder="1" applyAlignment="1">
      <alignment horizontal="center"/>
    </xf>
    <xf numFmtId="1" fontId="35" fillId="0" borderId="29" xfId="0" applyNumberFormat="1" applyFont="1" applyBorder="1" applyAlignment="1">
      <alignment horizontal="center"/>
    </xf>
    <xf numFmtId="1" fontId="35" fillId="0" borderId="31" xfId="0" applyNumberFormat="1" applyFont="1" applyBorder="1" applyAlignment="1">
      <alignment horizontal="center"/>
    </xf>
    <xf numFmtId="0" fontId="18" fillId="0" borderId="15" xfId="0" applyFont="1" applyBorder="1" applyAlignment="1">
      <alignment horizontal="center" textRotation="90"/>
    </xf>
    <xf numFmtId="164" fontId="7" fillId="3" borderId="15" xfId="0" applyNumberFormat="1" applyFont="1" applyFill="1" applyBorder="1" applyAlignment="1">
      <alignment horizontal="center"/>
    </xf>
    <xf numFmtId="164" fontId="2" fillId="3" borderId="15" xfId="0" applyNumberFormat="1" applyFont="1" applyFill="1" applyBorder="1" applyAlignment="1">
      <alignment horizontal="center"/>
    </xf>
    <xf numFmtId="2" fontId="7" fillId="0" borderId="50" xfId="0" applyNumberFormat="1" applyFont="1" applyBorder="1" applyAlignment="1">
      <alignment horizontal="center"/>
    </xf>
    <xf numFmtId="164" fontId="7" fillId="3" borderId="32" xfId="0" applyNumberFormat="1" applyFont="1" applyFill="1" applyBorder="1" applyAlignment="1">
      <alignment horizontal="center"/>
    </xf>
    <xf numFmtId="164" fontId="2" fillId="3" borderId="32" xfId="0" applyNumberFormat="1" applyFont="1" applyFill="1" applyBorder="1" applyAlignment="1">
      <alignment horizontal="center"/>
    </xf>
    <xf numFmtId="2" fontId="7" fillId="0" borderId="49" xfId="0" applyNumberFormat="1" applyFont="1" applyBorder="1" applyAlignment="1">
      <alignment horizontal="center"/>
    </xf>
    <xf numFmtId="2" fontId="36" fillId="0" borderId="7" xfId="0" applyNumberFormat="1" applyFont="1" applyBorder="1" applyAlignment="1">
      <alignment horizontal="center"/>
    </xf>
    <xf numFmtId="2" fontId="36" fillId="0" borderId="32" xfId="0" applyNumberFormat="1" applyFont="1" applyBorder="1" applyAlignment="1">
      <alignment horizontal="center"/>
    </xf>
    <xf numFmtId="2" fontId="37" fillId="0" borderId="7" xfId="0" applyNumberFormat="1" applyFont="1" applyBorder="1" applyAlignment="1">
      <alignment horizontal="center"/>
    </xf>
    <xf numFmtId="2" fontId="37" fillId="0" borderId="32" xfId="0" applyNumberFormat="1" applyFont="1" applyBorder="1" applyAlignment="1">
      <alignment horizontal="center"/>
    </xf>
    <xf numFmtId="0" fontId="18" fillId="0" borderId="36" xfId="0" applyFont="1" applyBorder="1" applyAlignment="1">
      <alignment horizontal="center" textRotation="90"/>
    </xf>
    <xf numFmtId="1" fontId="35" fillId="0" borderId="41" xfId="0" applyNumberFormat="1" applyFont="1" applyBorder="1" applyAlignment="1">
      <alignment horizontal="center"/>
    </xf>
    <xf numFmtId="2" fontId="37" fillId="0" borderId="36" xfId="0" applyNumberFormat="1" applyFont="1" applyBorder="1" applyAlignment="1">
      <alignment horizontal="center"/>
    </xf>
    <xf numFmtId="0" fontId="9" fillId="0" borderId="51" xfId="0" applyFont="1" applyBorder="1"/>
    <xf numFmtId="164" fontId="22" fillId="0" borderId="51" xfId="0" applyNumberFormat="1" applyFont="1" applyBorder="1" applyAlignment="1">
      <alignment horizontal="center"/>
    </xf>
    <xf numFmtId="0" fontId="18" fillId="0" borderId="51" xfId="0" applyFont="1" applyBorder="1" applyAlignment="1">
      <alignment horizontal="center" textRotation="90"/>
    </xf>
    <xf numFmtId="1" fontId="35" fillId="0" borderId="51" xfId="0" applyNumberFormat="1" applyFont="1" applyBorder="1" applyAlignment="1">
      <alignment horizontal="center"/>
    </xf>
    <xf numFmtId="1" fontId="23" fillId="0" borderId="7" xfId="0" applyNumberFormat="1" applyFont="1" applyBorder="1" applyAlignment="1">
      <alignment horizontal="center"/>
    </xf>
    <xf numFmtId="1" fontId="23" fillId="0" borderId="32" xfId="0" applyNumberFormat="1" applyFont="1" applyBorder="1" applyAlignment="1">
      <alignment horizontal="center"/>
    </xf>
    <xf numFmtId="164" fontId="19" fillId="0" borderId="29" xfId="0" applyNumberFormat="1" applyFont="1" applyFill="1" applyBorder="1" applyAlignment="1"/>
    <xf numFmtId="164" fontId="22" fillId="0" borderId="7" xfId="0" applyNumberFormat="1" applyFont="1" applyBorder="1" applyAlignment="1"/>
    <xf numFmtId="164" fontId="22" fillId="4" borderId="29" xfId="0" applyNumberFormat="1" applyFont="1" applyFill="1" applyBorder="1" applyAlignment="1"/>
    <xf numFmtId="0" fontId="4" fillId="2" borderId="49" xfId="1" applyFont="1" applyFill="1" applyBorder="1" applyAlignment="1">
      <alignment horizontal="center"/>
    </xf>
    <xf numFmtId="0" fontId="4" fillId="2" borderId="22" xfId="1" applyFont="1" applyFill="1" applyBorder="1" applyAlignment="1">
      <alignment horizontal="center"/>
    </xf>
    <xf numFmtId="0" fontId="4" fillId="2" borderId="37" xfId="1" applyFont="1" applyFill="1" applyBorder="1" applyAlignment="1">
      <alignment horizontal="center"/>
    </xf>
    <xf numFmtId="164" fontId="21" fillId="2" borderId="7" xfId="0" applyNumberFormat="1" applyFont="1" applyFill="1" applyBorder="1" applyAlignment="1">
      <alignment horizontal="center"/>
    </xf>
    <xf numFmtId="164" fontId="39" fillId="2" borderId="7" xfId="0" applyNumberFormat="1" applyFont="1" applyFill="1" applyBorder="1" applyAlignment="1">
      <alignment horizontal="center"/>
    </xf>
    <xf numFmtId="164" fontId="23" fillId="0" borderId="7" xfId="1" applyNumberFormat="1" applyFont="1" applyFill="1" applyBorder="1" applyAlignment="1">
      <alignment horizontal="center"/>
    </xf>
    <xf numFmtId="49" fontId="23" fillId="0" borderId="7" xfId="1" applyNumberFormat="1" applyFont="1" applyFill="1" applyBorder="1" applyAlignment="1">
      <alignment horizontal="left"/>
    </xf>
    <xf numFmtId="164" fontId="23" fillId="0" borderId="7" xfId="1" applyNumberFormat="1" applyFont="1" applyFill="1" applyBorder="1" applyAlignment="1">
      <alignment horizontal="center" wrapText="1"/>
    </xf>
    <xf numFmtId="49" fontId="23" fillId="0" borderId="7" xfId="1" applyNumberFormat="1" applyFont="1" applyFill="1" applyBorder="1" applyAlignment="1">
      <alignment horizontal="left" wrapText="1"/>
    </xf>
    <xf numFmtId="164" fontId="14" fillId="0" borderId="7" xfId="3" applyNumberFormat="1" applyFont="1" applyFill="1" applyBorder="1" applyAlignment="1">
      <alignment horizontal="center"/>
    </xf>
    <xf numFmtId="0" fontId="14" fillId="0" borderId="7" xfId="3" applyFont="1" applyFill="1" applyBorder="1" applyAlignment="1">
      <alignment horizontal="left"/>
    </xf>
    <xf numFmtId="164" fontId="14" fillId="0" borderId="7" xfId="3" applyNumberFormat="1" applyFont="1" applyFill="1" applyBorder="1" applyAlignment="1">
      <alignment horizontal="center" wrapText="1"/>
    </xf>
    <xf numFmtId="0" fontId="14" fillId="0" borderId="7" xfId="3" applyFont="1" applyFill="1" applyBorder="1" applyAlignment="1">
      <alignment horizontal="left" wrapText="1"/>
    </xf>
    <xf numFmtId="164" fontId="23" fillId="0" borderId="7" xfId="0" applyNumberFormat="1" applyFont="1" applyBorder="1" applyAlignment="1">
      <alignment horizontal="center"/>
    </xf>
    <xf numFmtId="0" fontId="23" fillId="0" borderId="7" xfId="0" applyFont="1" applyBorder="1" applyAlignment="1">
      <alignment horizontal="left"/>
    </xf>
    <xf numFmtId="164" fontId="22" fillId="0" borderId="32" xfId="0" applyNumberFormat="1" applyFont="1" applyFill="1" applyBorder="1" applyAlignment="1">
      <alignment horizontal="center" wrapText="1"/>
    </xf>
    <xf numFmtId="49" fontId="22" fillId="0" borderId="32" xfId="0" applyNumberFormat="1" applyFont="1" applyFill="1" applyBorder="1" applyAlignment="1">
      <alignment horizontal="left" wrapText="1"/>
    </xf>
    <xf numFmtId="49" fontId="22" fillId="0" borderId="0" xfId="0" applyNumberFormat="1" applyFont="1" applyFill="1" applyBorder="1" applyAlignment="1">
      <alignment horizontal="left" wrapText="1"/>
    </xf>
    <xf numFmtId="164" fontId="23" fillId="0" borderId="53" xfId="0" applyNumberFormat="1" applyFont="1" applyBorder="1" applyAlignment="1">
      <alignment horizontal="left"/>
    </xf>
    <xf numFmtId="0" fontId="23" fillId="0" borderId="53" xfId="0" applyFont="1" applyBorder="1" applyAlignment="1">
      <alignment horizontal="left"/>
    </xf>
    <xf numFmtId="49" fontId="23" fillId="0" borderId="53" xfId="1" applyNumberFormat="1" applyFont="1" applyFill="1" applyBorder="1" applyAlignment="1">
      <alignment horizontal="left"/>
    </xf>
    <xf numFmtId="49" fontId="23" fillId="0" borderId="8" xfId="1" applyNumberFormat="1" applyFont="1" applyFill="1" applyBorder="1" applyAlignment="1">
      <alignment horizontal="left"/>
    </xf>
    <xf numFmtId="49" fontId="23" fillId="0" borderId="8" xfId="1" applyNumberFormat="1" applyFont="1" applyFill="1" applyBorder="1" applyAlignment="1">
      <alignment horizontal="left" wrapText="1"/>
    </xf>
    <xf numFmtId="0" fontId="14" fillId="0" borderId="8" xfId="3" applyFont="1" applyFill="1" applyBorder="1" applyAlignment="1">
      <alignment horizontal="left"/>
    </xf>
    <xf numFmtId="0" fontId="14" fillId="0" borderId="8" xfId="3" applyFont="1" applyFill="1" applyBorder="1" applyAlignment="1">
      <alignment horizontal="left" wrapText="1"/>
    </xf>
    <xf numFmtId="0" fontId="23" fillId="0" borderId="37" xfId="0" applyFont="1" applyBorder="1" applyAlignment="1">
      <alignment horizontal="left"/>
    </xf>
    <xf numFmtId="49" fontId="23" fillId="0" borderId="0" xfId="1" applyNumberFormat="1" applyFont="1" applyFill="1" applyBorder="1" applyAlignment="1">
      <alignment horizontal="left"/>
    </xf>
    <xf numFmtId="0" fontId="23" fillId="0" borderId="0" xfId="0" applyFont="1" applyBorder="1" applyAlignment="1">
      <alignment horizontal="left"/>
    </xf>
    <xf numFmtId="0" fontId="22" fillId="0" borderId="7" xfId="0" applyFont="1" applyBorder="1" applyAlignment="1">
      <alignment horizontal="left"/>
    </xf>
    <xf numFmtId="0" fontId="39" fillId="0" borderId="7" xfId="0" applyFont="1" applyBorder="1" applyAlignment="1">
      <alignment horizontal="left"/>
    </xf>
    <xf numFmtId="0" fontId="21" fillId="2" borderId="24" xfId="0" applyFont="1" applyFill="1" applyBorder="1" applyAlignment="1">
      <alignment horizontal="center" vertical="center" textRotation="90"/>
    </xf>
    <xf numFmtId="0" fontId="21" fillId="4" borderId="24" xfId="0" applyFont="1" applyFill="1" applyBorder="1" applyAlignment="1">
      <alignment horizontal="center" vertical="center" textRotation="90"/>
    </xf>
    <xf numFmtId="0" fontId="4" fillId="2" borderId="9" xfId="1" applyFont="1" applyFill="1" applyBorder="1" applyAlignment="1">
      <alignment horizontal="center"/>
    </xf>
    <xf numFmtId="0" fontId="4" fillId="2" borderId="4" xfId="1" applyFont="1" applyFill="1" applyBorder="1" applyAlignment="1">
      <alignment horizontal="center"/>
    </xf>
    <xf numFmtId="0" fontId="8" fillId="0" borderId="5" xfId="0" applyFont="1" applyBorder="1" applyAlignment="1">
      <alignment horizontal="center"/>
    </xf>
    <xf numFmtId="0" fontId="8" fillId="0" borderId="8" xfId="0" applyFont="1" applyBorder="1" applyAlignment="1">
      <alignment horizontal="center"/>
    </xf>
    <xf numFmtId="0" fontId="8" fillId="0" borderId="37" xfId="0" applyFont="1" applyBorder="1" applyAlignment="1">
      <alignment horizontal="center"/>
    </xf>
    <xf numFmtId="0" fontId="4" fillId="2" borderId="54" xfId="1" applyFont="1" applyFill="1" applyBorder="1" applyAlignment="1">
      <alignment horizontal="center"/>
    </xf>
    <xf numFmtId="0" fontId="4" fillId="2" borderId="55" xfId="1" applyFont="1" applyFill="1" applyBorder="1" applyAlignment="1">
      <alignment horizontal="center"/>
    </xf>
    <xf numFmtId="0" fontId="4" fillId="2" borderId="56" xfId="1" applyFont="1" applyFill="1" applyBorder="1" applyAlignment="1">
      <alignment horizontal="center"/>
    </xf>
    <xf numFmtId="0" fontId="2" fillId="2" borderId="52" xfId="0" applyFont="1" applyFill="1" applyBorder="1" applyAlignment="1">
      <alignment horizontal="center" vertical="justify" textRotation="90"/>
    </xf>
    <xf numFmtId="164" fontId="4" fillId="2" borderId="4" xfId="0" applyNumberFormat="1" applyFont="1" applyFill="1" applyBorder="1" applyAlignment="1">
      <alignment horizontal="center"/>
    </xf>
    <xf numFmtId="164" fontId="4" fillId="2" borderId="9" xfId="0" applyNumberFormat="1" applyFont="1" applyFill="1" applyBorder="1" applyAlignment="1">
      <alignment horizontal="center"/>
    </xf>
    <xf numFmtId="164" fontId="4" fillId="2" borderId="38" xfId="0" applyNumberFormat="1" applyFont="1" applyFill="1" applyBorder="1" applyAlignment="1">
      <alignment horizontal="center"/>
    </xf>
    <xf numFmtId="164" fontId="22" fillId="0" borderId="43" xfId="0" applyNumberFormat="1" applyFont="1" applyBorder="1" applyAlignment="1">
      <alignment horizontal="center"/>
    </xf>
    <xf numFmtId="164" fontId="22" fillId="2" borderId="7" xfId="0" applyNumberFormat="1" applyFont="1" applyFill="1" applyBorder="1" applyAlignment="1"/>
    <xf numFmtId="164" fontId="4" fillId="2" borderId="8" xfId="1" applyNumberFormat="1" applyFont="1" applyFill="1" applyBorder="1" applyAlignment="1"/>
    <xf numFmtId="164" fontId="4" fillId="2" borderId="37" xfId="1" applyNumberFormat="1" applyFont="1" applyFill="1" applyBorder="1" applyAlignment="1"/>
    <xf numFmtId="1" fontId="22" fillId="0" borderId="36" xfId="0" applyNumberFormat="1" applyFont="1" applyBorder="1" applyAlignment="1">
      <alignment horizontal="center"/>
    </xf>
    <xf numFmtId="1" fontId="22" fillId="9" borderId="7" xfId="0" applyNumberFormat="1" applyFont="1" applyFill="1" applyBorder="1" applyAlignment="1">
      <alignment horizontal="center"/>
    </xf>
    <xf numFmtId="1" fontId="14" fillId="2" borderId="3" xfId="0" applyNumberFormat="1" applyFont="1" applyFill="1" applyBorder="1" applyAlignment="1">
      <alignment horizontal="center"/>
    </xf>
    <xf numFmtId="1" fontId="40" fillId="0" borderId="7" xfId="0" applyNumberFormat="1" applyFont="1" applyBorder="1" applyAlignment="1">
      <alignment horizontal="center"/>
    </xf>
    <xf numFmtId="0" fontId="19" fillId="0" borderId="32" xfId="0" applyFont="1" applyBorder="1" applyAlignment="1">
      <alignment horizontal="center"/>
    </xf>
    <xf numFmtId="1" fontId="35" fillId="8" borderId="43" xfId="0" applyNumberFormat="1" applyFont="1" applyFill="1" applyBorder="1" applyAlignment="1">
      <alignment horizontal="center"/>
    </xf>
    <xf numFmtId="2" fontId="38" fillId="2" borderId="43" xfId="0" applyNumberFormat="1" applyFont="1" applyFill="1" applyBorder="1" applyAlignment="1">
      <alignment horizontal="center"/>
    </xf>
    <xf numFmtId="0" fontId="19" fillId="0" borderId="43" xfId="0" applyFont="1" applyBorder="1" applyAlignment="1">
      <alignment horizontal="center"/>
    </xf>
    <xf numFmtId="0" fontId="40" fillId="2" borderId="9" xfId="1" applyFont="1" applyFill="1" applyBorder="1"/>
    <xf numFmtId="0" fontId="29" fillId="2" borderId="2" xfId="0" applyFont="1" applyFill="1" applyBorder="1" applyAlignment="1">
      <alignment textRotation="90"/>
    </xf>
    <xf numFmtId="0" fontId="41" fillId="5" borderId="24" xfId="0" applyFont="1" applyFill="1" applyBorder="1" applyAlignment="1">
      <alignment textRotation="90"/>
    </xf>
    <xf numFmtId="164" fontId="14" fillId="2" borderId="27" xfId="0" applyNumberFormat="1" applyFont="1" applyFill="1" applyBorder="1" applyAlignment="1">
      <alignment horizontal="center"/>
    </xf>
    <xf numFmtId="164" fontId="22" fillId="0" borderId="29" xfId="0" applyNumberFormat="1" applyFont="1" applyFill="1" applyBorder="1" applyAlignment="1"/>
    <xf numFmtId="1" fontId="23" fillId="0" borderId="7" xfId="0" applyNumberFormat="1" applyFont="1" applyFill="1" applyBorder="1" applyAlignment="1">
      <alignment horizontal="center" vertical="center"/>
    </xf>
    <xf numFmtId="1" fontId="22" fillId="2" borderId="7" xfId="0" applyNumberFormat="1" applyFont="1" applyFill="1" applyBorder="1" applyAlignment="1">
      <alignment horizontal="center"/>
    </xf>
    <xf numFmtId="0" fontId="17" fillId="4" borderId="24" xfId="0" applyFont="1" applyFill="1" applyBorder="1" applyAlignment="1">
      <alignment textRotation="90"/>
    </xf>
    <xf numFmtId="164" fontId="22" fillId="0" borderId="27" xfId="0" applyNumberFormat="1" applyFont="1" applyBorder="1" applyAlignment="1">
      <alignment horizontal="center"/>
    </xf>
    <xf numFmtId="1" fontId="22" fillId="0" borderId="3" xfId="0" applyNumberFormat="1" applyFont="1" applyBorder="1" applyAlignment="1">
      <alignment horizontal="center"/>
    </xf>
    <xf numFmtId="0" fontId="16" fillId="4" borderId="24" xfId="0" applyFont="1" applyFill="1" applyBorder="1" applyAlignment="1">
      <alignment textRotation="90"/>
    </xf>
    <xf numFmtId="0" fontId="14" fillId="0" borderId="3" xfId="0" applyFont="1" applyFill="1" applyBorder="1" applyAlignment="1">
      <alignment horizontal="center" vertical="center"/>
    </xf>
    <xf numFmtId="1" fontId="19" fillId="0" borderId="7" xfId="0" applyNumberFormat="1" applyFont="1" applyFill="1" applyBorder="1" applyAlignment="1">
      <alignment horizontal="center" vertical="center"/>
    </xf>
    <xf numFmtId="0" fontId="22" fillId="0" borderId="29" xfId="0" applyFont="1" applyBorder="1" applyAlignment="1">
      <alignment horizontal="center"/>
    </xf>
    <xf numFmtId="0" fontId="22" fillId="0" borderId="31" xfId="0" applyFont="1" applyBorder="1" applyAlignment="1">
      <alignment horizontal="center"/>
    </xf>
    <xf numFmtId="49" fontId="25" fillId="2" borderId="9" xfId="0" applyNumberFormat="1" applyFont="1" applyFill="1" applyBorder="1" applyAlignment="1">
      <alignment horizontal="left" vertical="center"/>
    </xf>
    <xf numFmtId="1" fontId="19" fillId="2" borderId="7" xfId="0" applyNumberFormat="1" applyFont="1" applyFill="1" applyBorder="1" applyAlignment="1">
      <alignment horizontal="center"/>
    </xf>
    <xf numFmtId="164" fontId="4" fillId="2" borderId="27" xfId="0" applyNumberFormat="1" applyFont="1" applyFill="1" applyBorder="1" applyAlignment="1"/>
    <xf numFmtId="0" fontId="19" fillId="4" borderId="9" xfId="0" applyFont="1" applyFill="1" applyBorder="1" applyAlignment="1">
      <alignment horizontal="center"/>
    </xf>
    <xf numFmtId="0" fontId="8" fillId="4" borderId="8" xfId="0" applyFont="1" applyFill="1" applyBorder="1"/>
    <xf numFmtId="0" fontId="8" fillId="4" borderId="9" xfId="0" applyFont="1" applyFill="1" applyBorder="1"/>
    <xf numFmtId="0" fontId="19" fillId="4" borderId="32" xfId="0" applyFont="1" applyFill="1" applyBorder="1" applyAlignment="1">
      <alignment horizontal="center"/>
    </xf>
    <xf numFmtId="0" fontId="14" fillId="2" borderId="3" xfId="0" applyFont="1" applyFill="1" applyBorder="1" applyAlignment="1">
      <alignment horizontal="center"/>
    </xf>
    <xf numFmtId="0" fontId="8" fillId="2" borderId="37" xfId="1" applyFont="1" applyFill="1" applyBorder="1"/>
    <xf numFmtId="0" fontId="8" fillId="2" borderId="38" xfId="1" applyFont="1" applyFill="1" applyBorder="1"/>
    <xf numFmtId="0" fontId="8" fillId="2" borderId="35" xfId="0" applyFont="1" applyFill="1" applyBorder="1"/>
    <xf numFmtId="0" fontId="8" fillId="2" borderId="43" xfId="0" applyFont="1" applyFill="1" applyBorder="1"/>
    <xf numFmtId="0" fontId="42" fillId="2" borderId="38" xfId="1" applyFont="1" applyFill="1" applyBorder="1"/>
    <xf numFmtId="0" fontId="42" fillId="2" borderId="9" xfId="0" applyFont="1" applyFill="1" applyBorder="1"/>
    <xf numFmtId="0" fontId="31" fillId="2" borderId="45" xfId="0" applyFont="1" applyFill="1" applyBorder="1"/>
    <xf numFmtId="49" fontId="42" fillId="2" borderId="9" xfId="0" applyNumberFormat="1" applyFont="1" applyFill="1" applyBorder="1" applyAlignment="1">
      <alignment horizontal="left" vertical="center"/>
    </xf>
    <xf numFmtId="0" fontId="9" fillId="4" borderId="0" xfId="0" applyFont="1" applyFill="1"/>
    <xf numFmtId="164" fontId="22" fillId="4" borderId="29" xfId="0" applyNumberFormat="1" applyFont="1" applyFill="1" applyBorder="1"/>
    <xf numFmtId="164" fontId="22" fillId="2" borderId="29" xfId="0" applyNumberFormat="1" applyFont="1" applyFill="1" applyBorder="1"/>
    <xf numFmtId="1" fontId="22" fillId="7" borderId="3" xfId="0" applyNumberFormat="1" applyFont="1" applyFill="1" applyBorder="1" applyAlignment="1">
      <alignment horizontal="center"/>
    </xf>
    <xf numFmtId="0" fontId="27" fillId="2" borderId="2" xfId="0" applyFont="1" applyFill="1" applyBorder="1" applyAlignment="1">
      <alignment horizontal="center" vertical="center"/>
    </xf>
    <xf numFmtId="0" fontId="27" fillId="2" borderId="1" xfId="0" applyFont="1" applyFill="1" applyBorder="1" applyAlignment="1">
      <alignment horizontal="center" vertical="center"/>
    </xf>
    <xf numFmtId="0" fontId="27" fillId="2" borderId="16" xfId="0" applyFont="1" applyFill="1" applyBorder="1" applyAlignment="1">
      <alignment horizontal="center" vertical="center"/>
    </xf>
    <xf numFmtId="49" fontId="27" fillId="2" borderId="2" xfId="0" applyNumberFormat="1" applyFont="1" applyFill="1" applyBorder="1" applyAlignment="1">
      <alignment horizontal="center" vertical="center"/>
    </xf>
    <xf numFmtId="0" fontId="27" fillId="2" borderId="24" xfId="0" applyFont="1" applyFill="1" applyBorder="1" applyAlignment="1">
      <alignment horizontal="center" vertical="center" textRotation="90"/>
    </xf>
    <xf numFmtId="0" fontId="27" fillId="4" borderId="24" xfId="0" applyFont="1" applyFill="1" applyBorder="1" applyAlignment="1">
      <alignment horizontal="center" vertical="center" textRotation="90"/>
    </xf>
    <xf numFmtId="0" fontId="43" fillId="2" borderId="18" xfId="0" applyFont="1" applyFill="1" applyBorder="1" applyAlignment="1">
      <alignment horizontal="center" vertical="justify" textRotation="90"/>
    </xf>
    <xf numFmtId="0" fontId="44" fillId="2" borderId="1" xfId="0" applyFont="1" applyFill="1" applyBorder="1" applyAlignment="1">
      <alignment horizontal="center" vertical="justify" textRotation="90"/>
    </xf>
    <xf numFmtId="0" fontId="43" fillId="6" borderId="1" xfId="0" applyFont="1" applyFill="1" applyBorder="1" applyAlignment="1">
      <alignment horizontal="center" vertical="justify" textRotation="90"/>
    </xf>
    <xf numFmtId="0" fontId="43" fillId="2" borderId="19" xfId="0" applyFont="1" applyFill="1" applyBorder="1" applyAlignment="1">
      <alignment horizontal="center" vertical="justify" textRotation="90"/>
    </xf>
    <xf numFmtId="0" fontId="44" fillId="2" borderId="19" xfId="0" applyFont="1" applyFill="1" applyBorder="1" applyAlignment="1">
      <alignment horizontal="center" vertical="justify" textRotation="90"/>
    </xf>
    <xf numFmtId="0" fontId="25" fillId="0" borderId="23" xfId="0" applyFont="1" applyBorder="1" applyAlignment="1">
      <alignment horizontal="center" textRotation="90"/>
    </xf>
    <xf numFmtId="0" fontId="25" fillId="0" borderId="24" xfId="0" applyFont="1" applyBorder="1" applyAlignment="1">
      <alignment horizontal="center" textRotation="90"/>
    </xf>
    <xf numFmtId="0" fontId="25" fillId="0" borderId="24" xfId="0" applyFont="1" applyBorder="1" applyAlignment="1">
      <alignment textRotation="90"/>
    </xf>
    <xf numFmtId="0" fontId="44" fillId="2" borderId="25" xfId="0" applyFont="1" applyFill="1" applyBorder="1" applyAlignment="1">
      <alignment textRotation="90"/>
    </xf>
    <xf numFmtId="0" fontId="43" fillId="6" borderId="25" xfId="0" applyFont="1" applyFill="1" applyBorder="1" applyAlignment="1">
      <alignment textRotation="90"/>
    </xf>
    <xf numFmtId="0" fontId="43" fillId="2" borderId="25" xfId="0" applyFont="1" applyFill="1" applyBorder="1" applyAlignment="1">
      <alignment textRotation="90"/>
    </xf>
    <xf numFmtId="0" fontId="45" fillId="0" borderId="26" xfId="0" applyFont="1" applyBorder="1" applyAlignment="1">
      <alignment textRotation="90"/>
    </xf>
    <xf numFmtId="0" fontId="45" fillId="4" borderId="26" xfId="0" applyFont="1" applyFill="1" applyBorder="1" applyAlignment="1">
      <alignment textRotation="90"/>
    </xf>
    <xf numFmtId="0" fontId="25" fillId="0" borderId="34" xfId="0" applyFont="1" applyBorder="1" applyAlignment="1">
      <alignment horizontal="center" textRotation="90"/>
    </xf>
    <xf numFmtId="0" fontId="43" fillId="4" borderId="2" xfId="0" applyFont="1" applyFill="1" applyBorder="1" applyAlignment="1">
      <alignment textRotation="90"/>
    </xf>
    <xf numFmtId="0" fontId="27" fillId="0" borderId="25" xfId="0" applyFont="1" applyBorder="1" applyAlignment="1">
      <alignment horizontal="center" textRotation="90"/>
    </xf>
    <xf numFmtId="0" fontId="46" fillId="0" borderId="24" xfId="0" applyFont="1" applyBorder="1" applyAlignment="1">
      <alignment horizontal="center" textRotation="90"/>
    </xf>
    <xf numFmtId="0" fontId="47" fillId="2" borderId="24" xfId="0" applyFont="1" applyFill="1" applyBorder="1" applyAlignment="1">
      <alignment horizontal="center" textRotation="90"/>
    </xf>
    <xf numFmtId="0" fontId="27" fillId="0" borderId="3" xfId="0" applyFont="1" applyBorder="1" applyAlignment="1">
      <alignment horizontal="center" vertical="center" wrapText="1"/>
    </xf>
    <xf numFmtId="0" fontId="27" fillId="8" borderId="2" xfId="0" applyFont="1" applyFill="1" applyBorder="1" applyAlignment="1">
      <alignment horizontal="center" textRotation="90"/>
    </xf>
    <xf numFmtId="0" fontId="48" fillId="2" borderId="2" xfId="0" applyFont="1" applyFill="1" applyBorder="1" applyAlignment="1">
      <alignment horizontal="center" textRotation="90"/>
    </xf>
    <xf numFmtId="0" fontId="44" fillId="4" borderId="3" xfId="0" applyFont="1" applyFill="1" applyBorder="1" applyAlignment="1">
      <alignment textRotation="90"/>
    </xf>
    <xf numFmtId="0" fontId="44" fillId="4" borderId="25" xfId="0" applyFont="1" applyFill="1" applyBorder="1" applyAlignment="1">
      <alignment textRotation="90"/>
    </xf>
    <xf numFmtId="0" fontId="49" fillId="0" borderId="0" xfId="0" applyFont="1"/>
    <xf numFmtId="0" fontId="44" fillId="4" borderId="57" xfId="0" applyFont="1" applyFill="1" applyBorder="1" applyAlignment="1">
      <alignment textRotation="90"/>
    </xf>
    <xf numFmtId="0" fontId="16" fillId="4" borderId="57" xfId="0" applyFont="1" applyFill="1" applyBorder="1" applyAlignment="1">
      <alignment textRotation="90"/>
    </xf>
    <xf numFmtId="0" fontId="9" fillId="0" borderId="45" xfId="0" applyFont="1" applyBorder="1"/>
    <xf numFmtId="0" fontId="9" fillId="0" borderId="58" xfId="0" applyFont="1" applyBorder="1"/>
    <xf numFmtId="0" fontId="18" fillId="0" borderId="45" xfId="0" applyFont="1" applyBorder="1" applyAlignment="1">
      <alignment horizontal="center" textRotation="90"/>
    </xf>
    <xf numFmtId="164" fontId="4" fillId="2" borderId="8" xfId="1" applyNumberFormat="1" applyFont="1" applyFill="1" applyBorder="1" applyAlignment="1">
      <alignment horizontal="center"/>
    </xf>
    <xf numFmtId="164" fontId="4" fillId="2" borderId="37" xfId="1" applyNumberFormat="1" applyFont="1" applyFill="1" applyBorder="1" applyAlignment="1">
      <alignment horizontal="center"/>
    </xf>
    <xf numFmtId="164" fontId="9" fillId="0" borderId="35" xfId="0" applyNumberFormat="1" applyFont="1" applyBorder="1"/>
    <xf numFmtId="164" fontId="21" fillId="2" borderId="32" xfId="0" applyNumberFormat="1" applyFont="1" applyFill="1" applyBorder="1" applyAlignment="1">
      <alignment horizontal="center"/>
    </xf>
    <xf numFmtId="164" fontId="4" fillId="2" borderId="12" xfId="1" applyNumberFormat="1" applyFont="1" applyFill="1" applyBorder="1" applyAlignment="1">
      <alignment horizontal="center"/>
    </xf>
    <xf numFmtId="164" fontId="21" fillId="2" borderId="9" xfId="0" applyNumberFormat="1" applyFont="1" applyFill="1" applyBorder="1" applyAlignment="1">
      <alignment horizontal="center"/>
    </xf>
    <xf numFmtId="164" fontId="14" fillId="0" borderId="15" xfId="0" applyNumberFormat="1" applyFont="1" applyBorder="1" applyAlignment="1">
      <alignment horizontal="center"/>
    </xf>
    <xf numFmtId="164" fontId="17" fillId="5" borderId="15" xfId="0" applyNumberFormat="1" applyFont="1" applyFill="1" applyBorder="1" applyAlignment="1">
      <alignment horizontal="center"/>
    </xf>
    <xf numFmtId="164" fontId="20" fillId="3" borderId="15" xfId="0" applyNumberFormat="1" applyFont="1" applyFill="1" applyBorder="1" applyAlignment="1">
      <alignment horizontal="center"/>
    </xf>
    <xf numFmtId="164" fontId="17" fillId="3" borderId="15" xfId="0" applyNumberFormat="1" applyFont="1" applyFill="1" applyBorder="1" applyAlignment="1">
      <alignment horizontal="center"/>
    </xf>
    <xf numFmtId="0" fontId="18" fillId="4" borderId="22" xfId="0" applyFont="1" applyFill="1" applyBorder="1" applyAlignment="1">
      <alignment horizontal="center" textRotation="90"/>
    </xf>
    <xf numFmtId="0" fontId="19" fillId="0" borderId="0" xfId="0" applyFont="1" applyBorder="1" applyAlignment="1">
      <alignment horizontal="center"/>
    </xf>
    <xf numFmtId="164" fontId="22" fillId="0" borderId="41" xfId="0" applyNumberFormat="1" applyFont="1" applyBorder="1" applyAlignment="1">
      <alignment horizontal="center"/>
    </xf>
    <xf numFmtId="164" fontId="14" fillId="0" borderId="36" xfId="0" applyNumberFormat="1" applyFont="1" applyBorder="1" applyAlignment="1">
      <alignment horizontal="center"/>
    </xf>
    <xf numFmtId="164" fontId="17" fillId="5" borderId="36" xfId="0" applyNumberFormat="1" applyFont="1" applyFill="1" applyBorder="1" applyAlignment="1">
      <alignment horizontal="center"/>
    </xf>
    <xf numFmtId="164" fontId="20" fillId="3" borderId="36" xfId="0" applyNumberFormat="1" applyFont="1" applyFill="1" applyBorder="1" applyAlignment="1">
      <alignment horizontal="center"/>
    </xf>
    <xf numFmtId="164" fontId="17" fillId="3" borderId="36" xfId="0" applyNumberFormat="1" applyFont="1" applyFill="1" applyBorder="1" applyAlignment="1">
      <alignment horizontal="center"/>
    </xf>
    <xf numFmtId="0" fontId="18" fillId="4" borderId="42" xfId="0" applyFont="1" applyFill="1" applyBorder="1" applyAlignment="1">
      <alignment horizontal="center" textRotation="90"/>
    </xf>
    <xf numFmtId="0" fontId="18" fillId="4" borderId="37" xfId="0" applyFont="1" applyFill="1" applyBorder="1" applyAlignment="1">
      <alignment horizontal="center" textRotation="90"/>
    </xf>
    <xf numFmtId="164" fontId="23" fillId="0" borderId="41" xfId="0" applyNumberFormat="1" applyFont="1" applyBorder="1" applyAlignment="1">
      <alignment horizontal="center"/>
    </xf>
    <xf numFmtId="164" fontId="14" fillId="0" borderId="53" xfId="0" applyNumberFormat="1" applyFont="1" applyBorder="1" applyAlignment="1">
      <alignment horizontal="center"/>
    </xf>
    <xf numFmtId="164" fontId="17" fillId="5" borderId="53" xfId="0" applyNumberFormat="1" applyFont="1" applyFill="1" applyBorder="1" applyAlignment="1">
      <alignment horizontal="center"/>
    </xf>
    <xf numFmtId="164" fontId="20" fillId="3" borderId="53" xfId="0" applyNumberFormat="1" applyFont="1" applyFill="1" applyBorder="1" applyAlignment="1">
      <alignment horizontal="center"/>
    </xf>
    <xf numFmtId="164" fontId="17" fillId="3" borderId="53" xfId="0" applyNumberFormat="1" applyFont="1" applyFill="1" applyBorder="1" applyAlignment="1">
      <alignment horizontal="center"/>
    </xf>
    <xf numFmtId="0" fontId="18" fillId="0" borderId="53" xfId="0" applyFont="1" applyBorder="1" applyAlignment="1">
      <alignment horizontal="center" textRotation="90"/>
    </xf>
    <xf numFmtId="0" fontId="18" fillId="4" borderId="59" xfId="0" applyFont="1" applyFill="1" applyBorder="1" applyAlignment="1">
      <alignment horizontal="center" textRotation="90"/>
    </xf>
    <xf numFmtId="164" fontId="22" fillId="0" borderId="41" xfId="0" applyNumberFormat="1" applyFont="1" applyBorder="1"/>
    <xf numFmtId="0" fontId="14" fillId="0" borderId="7" xfId="0" applyFont="1" applyBorder="1" applyAlignment="1">
      <alignment horizontal="center"/>
    </xf>
    <xf numFmtId="0" fontId="14" fillId="0" borderId="7" xfId="0" applyFont="1" applyFill="1" applyBorder="1" applyAlignment="1">
      <alignment horizontal="center"/>
    </xf>
    <xf numFmtId="0" fontId="14" fillId="3" borderId="13" xfId="0" applyFont="1" applyFill="1" applyBorder="1" applyAlignment="1">
      <alignment horizontal="center"/>
    </xf>
    <xf numFmtId="0" fontId="14" fillId="0" borderId="8" xfId="3" applyFont="1" applyFill="1" applyBorder="1"/>
    <xf numFmtId="0" fontId="23" fillId="0" borderId="9" xfId="3" applyFont="1" applyFill="1" applyBorder="1"/>
    <xf numFmtId="49" fontId="23" fillId="0" borderId="7" xfId="3" applyNumberFormat="1" applyFont="1" applyFill="1" applyBorder="1" applyAlignment="1">
      <alignment horizontal="center"/>
    </xf>
    <xf numFmtId="49" fontId="14" fillId="0" borderId="7" xfId="3" applyNumberFormat="1" applyFont="1" applyBorder="1" applyAlignment="1">
      <alignment horizontal="center"/>
    </xf>
    <xf numFmtId="0" fontId="50" fillId="2" borderId="7" xfId="0" applyFont="1" applyFill="1" applyBorder="1"/>
    <xf numFmtId="0" fontId="14" fillId="0" borderId="7" xfId="3" applyFont="1" applyBorder="1" applyAlignment="1">
      <alignment horizontal="center"/>
    </xf>
    <xf numFmtId="164" fontId="8" fillId="2" borderId="9" xfId="0" applyNumberFormat="1" applyFont="1" applyFill="1" applyBorder="1" applyAlignment="1">
      <alignment horizontal="center"/>
    </xf>
    <xf numFmtId="164" fontId="22" fillId="2" borderId="32" xfId="0" applyNumberFormat="1" applyFont="1" applyFill="1" applyBorder="1" applyAlignment="1">
      <alignment horizontal="center"/>
    </xf>
    <xf numFmtId="1" fontId="22" fillId="2" borderId="36" xfId="0" applyNumberFormat="1" applyFont="1" applyFill="1" applyBorder="1" applyAlignment="1">
      <alignment horizontal="center"/>
    </xf>
    <xf numFmtId="0" fontId="22" fillId="2" borderId="36" xfId="0" applyFont="1" applyFill="1" applyBorder="1" applyAlignment="1">
      <alignment horizontal="center"/>
    </xf>
    <xf numFmtId="164" fontId="22" fillId="4" borderId="41" xfId="0" applyNumberFormat="1" applyFont="1" applyFill="1" applyBorder="1"/>
    <xf numFmtId="1" fontId="23" fillId="0" borderId="3" xfId="0" applyNumberFormat="1" applyFont="1" applyFill="1" applyBorder="1" applyAlignment="1">
      <alignment horizontal="center" vertical="center"/>
    </xf>
    <xf numFmtId="1" fontId="40" fillId="7" borderId="7" xfId="0" applyNumberFormat="1" applyFont="1" applyFill="1" applyBorder="1" applyAlignment="1">
      <alignment horizontal="center"/>
    </xf>
    <xf numFmtId="164" fontId="22" fillId="4" borderId="27" xfId="0" applyNumberFormat="1" applyFont="1" applyFill="1" applyBorder="1" applyAlignment="1">
      <alignment horizontal="center"/>
    </xf>
    <xf numFmtId="1" fontId="22" fillId="7" borderId="7" xfId="0" applyNumberFormat="1" applyFont="1" applyFill="1" applyBorder="1" applyAlignment="1">
      <alignment horizontal="center" vertical="center"/>
    </xf>
    <xf numFmtId="164" fontId="22" fillId="0" borderId="3" xfId="0" applyNumberFormat="1" applyFont="1" applyFill="1" applyBorder="1" applyAlignment="1">
      <alignment horizontal="center" vertical="center"/>
    </xf>
    <xf numFmtId="164" fontId="19" fillId="2" borderId="3" xfId="0" applyNumberFormat="1" applyFont="1" applyFill="1" applyBorder="1" applyAlignment="1">
      <alignment horizontal="center"/>
    </xf>
    <xf numFmtId="0" fontId="22" fillId="7" borderId="32" xfId="0" applyFont="1" applyFill="1" applyBorder="1" applyAlignment="1">
      <alignment horizontal="center"/>
    </xf>
    <xf numFmtId="0" fontId="33" fillId="0" borderId="24" xfId="0" applyFont="1" applyBorder="1" applyAlignment="1">
      <alignment horizontal="center" textRotation="90"/>
    </xf>
    <xf numFmtId="0" fontId="51" fillId="0" borderId="34" xfId="0" applyFont="1" applyBorder="1" applyAlignment="1">
      <alignment horizontal="center" vertical="center" wrapText="1"/>
    </xf>
    <xf numFmtId="1" fontId="35" fillId="0" borderId="3" xfId="0" applyNumberFormat="1" applyFont="1" applyBorder="1" applyAlignment="1">
      <alignment horizontal="center"/>
    </xf>
    <xf numFmtId="0" fontId="21" fillId="0" borderId="3" xfId="0" applyFont="1" applyBorder="1" applyAlignment="1">
      <alignment horizontal="center"/>
    </xf>
    <xf numFmtId="2" fontId="21" fillId="0" borderId="3" xfId="0" applyNumberFormat="1" applyFont="1" applyBorder="1" applyAlignment="1">
      <alignment horizontal="center"/>
    </xf>
    <xf numFmtId="0" fontId="21" fillId="0" borderId="24" xfId="0" applyFont="1" applyBorder="1" applyAlignment="1">
      <alignment horizontal="center" vertical="center" wrapText="1"/>
    </xf>
    <xf numFmtId="0" fontId="51" fillId="0" borderId="24" xfId="0" applyFont="1" applyBorder="1" applyAlignment="1">
      <alignment horizontal="center" vertical="center" wrapText="1"/>
    </xf>
    <xf numFmtId="0" fontId="22" fillId="0" borderId="3" xfId="0" applyFont="1" applyBorder="1" applyAlignment="1">
      <alignment horizontal="center"/>
    </xf>
    <xf numFmtId="0" fontId="52" fillId="0" borderId="3" xfId="0" applyFont="1" applyBorder="1" applyAlignment="1">
      <alignment horizontal="center"/>
    </xf>
    <xf numFmtId="0" fontId="52" fillId="0" borderId="28" xfId="0" applyFont="1" applyBorder="1" applyAlignment="1">
      <alignment horizontal="center"/>
    </xf>
    <xf numFmtId="0" fontId="51" fillId="0" borderId="57" xfId="0" applyFont="1" applyBorder="1" applyAlignment="1">
      <alignment horizontal="center" vertical="center" wrapText="1"/>
    </xf>
    <xf numFmtId="0" fontId="41" fillId="2" borderId="24" xfId="0" applyFont="1" applyFill="1" applyBorder="1" applyAlignment="1">
      <alignment textRotation="90"/>
    </xf>
    <xf numFmtId="0" fontId="53" fillId="2" borderId="2" xfId="0" applyFont="1" applyFill="1" applyBorder="1" applyAlignment="1">
      <alignment textRotation="90"/>
    </xf>
    <xf numFmtId="0" fontId="41" fillId="2" borderId="2" xfId="0" applyFont="1" applyFill="1" applyBorder="1" applyAlignment="1">
      <alignment textRotation="90"/>
    </xf>
    <xf numFmtId="0" fontId="14" fillId="0" borderId="32" xfId="0" applyFont="1" applyBorder="1" applyAlignment="1">
      <alignment horizontal="center"/>
    </xf>
    <xf numFmtId="0" fontId="14" fillId="0" borderId="32" xfId="0" applyFont="1" applyFill="1" applyBorder="1" applyAlignment="1">
      <alignment horizontal="center"/>
    </xf>
    <xf numFmtId="0" fontId="14" fillId="3" borderId="60" xfId="0" applyFont="1" applyFill="1" applyBorder="1" applyAlignment="1">
      <alignment horizontal="center"/>
    </xf>
    <xf numFmtId="0" fontId="14" fillId="0" borderId="35" xfId="3" applyFont="1" applyFill="1" applyBorder="1"/>
    <xf numFmtId="0" fontId="23" fillId="0" borderId="43" xfId="3" applyFont="1" applyFill="1" applyBorder="1"/>
    <xf numFmtId="0" fontId="50" fillId="2" borderId="32" xfId="0" applyFont="1" applyFill="1" applyBorder="1"/>
    <xf numFmtId="49" fontId="23" fillId="0" borderId="32" xfId="3" applyNumberFormat="1" applyFont="1" applyFill="1" applyBorder="1" applyAlignment="1">
      <alignment horizontal="center"/>
    </xf>
    <xf numFmtId="49" fontId="14" fillId="0" borderId="32" xfId="3" applyNumberFormat="1" applyFont="1" applyBorder="1" applyAlignment="1">
      <alignment horizontal="center"/>
    </xf>
    <xf numFmtId="0" fontId="14" fillId="0" borderId="32" xfId="3" applyFont="1" applyBorder="1" applyAlignment="1">
      <alignment horizontal="center"/>
    </xf>
    <xf numFmtId="0" fontId="21" fillId="3" borderId="2" xfId="0" applyFont="1" applyFill="1" applyBorder="1" applyAlignment="1">
      <alignment horizontal="center"/>
    </xf>
    <xf numFmtId="0" fontId="19" fillId="0" borderId="2" xfId="0" applyFont="1" applyFill="1" applyBorder="1" applyAlignment="1">
      <alignment horizontal="center"/>
    </xf>
    <xf numFmtId="0" fontId="42" fillId="2" borderId="9" xfId="1" applyFont="1" applyFill="1" applyBorder="1"/>
    <xf numFmtId="1" fontId="35" fillId="0" borderId="7" xfId="0" applyNumberFormat="1" applyFont="1" applyBorder="1" applyAlignment="1">
      <alignment horizontal="center"/>
    </xf>
    <xf numFmtId="0" fontId="21" fillId="0" borderId="7" xfId="0" applyFont="1" applyBorder="1" applyAlignment="1">
      <alignment horizontal="center"/>
    </xf>
    <xf numFmtId="2" fontId="21" fillId="0" borderId="7" xfId="0" applyNumberFormat="1" applyFont="1" applyBorder="1" applyAlignment="1">
      <alignment horizontal="center"/>
    </xf>
    <xf numFmtId="0" fontId="52" fillId="0" borderId="7" xfId="0" applyFont="1" applyBorder="1" applyAlignment="1">
      <alignment horizontal="center"/>
    </xf>
    <xf numFmtId="1" fontId="35" fillId="0" borderId="32" xfId="0" applyNumberFormat="1" applyFont="1" applyBorder="1" applyAlignment="1">
      <alignment horizontal="center"/>
    </xf>
    <xf numFmtId="0" fontId="21" fillId="0" borderId="32" xfId="0" applyFont="1" applyBorder="1" applyAlignment="1">
      <alignment horizontal="center"/>
    </xf>
    <xf numFmtId="2" fontId="21" fillId="0" borderId="32" xfId="0" applyNumberFormat="1" applyFont="1" applyBorder="1" applyAlignment="1">
      <alignment horizontal="center"/>
    </xf>
    <xf numFmtId="0" fontId="52" fillId="0" borderId="32" xfId="0" applyFont="1" applyBorder="1" applyAlignment="1">
      <alignment horizontal="center"/>
    </xf>
    <xf numFmtId="0" fontId="22" fillId="4" borderId="7" xfId="0" applyFont="1" applyFill="1" applyBorder="1" applyAlignment="1">
      <alignment horizontal="center"/>
    </xf>
    <xf numFmtId="0" fontId="9" fillId="4" borderId="30" xfId="0" applyFont="1" applyFill="1" applyBorder="1"/>
    <xf numFmtId="164" fontId="22" fillId="4" borderId="7" xfId="0" applyNumberFormat="1" applyFont="1" applyFill="1" applyBorder="1" applyAlignment="1">
      <alignment horizontal="center"/>
    </xf>
    <xf numFmtId="1" fontId="19" fillId="7" borderId="7" xfId="0" applyNumberFormat="1" applyFont="1" applyFill="1" applyBorder="1" applyAlignment="1">
      <alignment horizontal="center"/>
    </xf>
    <xf numFmtId="0" fontId="22" fillId="4" borderId="3" xfId="0" applyFont="1" applyFill="1" applyBorder="1" applyAlignment="1">
      <alignment horizontal="center"/>
    </xf>
    <xf numFmtId="0" fontId="22" fillId="4" borderId="28" xfId="0" applyFont="1" applyFill="1" applyBorder="1" applyAlignment="1">
      <alignment horizontal="center"/>
    </xf>
    <xf numFmtId="0" fontId="4" fillId="4" borderId="9" xfId="0" applyFont="1" applyFill="1" applyBorder="1"/>
    <xf numFmtId="0" fontId="13" fillId="4" borderId="9" xfId="0" applyFont="1" applyFill="1" applyBorder="1" applyAlignment="1">
      <alignment horizontal="left" wrapText="1"/>
    </xf>
    <xf numFmtId="164" fontId="40" fillId="2" borderId="29" xfId="0" applyNumberFormat="1" applyFont="1" applyFill="1" applyBorder="1" applyAlignment="1"/>
    <xf numFmtId="164" fontId="54" fillId="0" borderId="7" xfId="0" applyNumberFormat="1" applyFont="1" applyBorder="1" applyAlignment="1">
      <alignment horizontal="center"/>
    </xf>
    <xf numFmtId="164" fontId="36" fillId="5" borderId="7" xfId="0" applyNumberFormat="1" applyFont="1" applyFill="1" applyBorder="1" applyAlignment="1">
      <alignment horizontal="center"/>
    </xf>
    <xf numFmtId="164" fontId="54" fillId="3" borderId="7" xfId="0" applyNumberFormat="1" applyFont="1" applyFill="1" applyBorder="1" applyAlignment="1">
      <alignment horizontal="center"/>
    </xf>
    <xf numFmtId="0" fontId="40" fillId="10" borderId="8" xfId="0" applyFont="1" applyFill="1" applyBorder="1"/>
    <xf numFmtId="0" fontId="40" fillId="10" borderId="9" xfId="0" applyFont="1" applyFill="1" applyBorder="1"/>
    <xf numFmtId="0" fontId="40" fillId="10" borderId="8" xfId="1" applyFont="1" applyFill="1" applyBorder="1"/>
    <xf numFmtId="0" fontId="40" fillId="10" borderId="9" xfId="1" applyFont="1" applyFill="1" applyBorder="1"/>
    <xf numFmtId="0" fontId="9" fillId="0" borderId="31" xfId="0" applyFont="1" applyBorder="1"/>
    <xf numFmtId="1" fontId="19" fillId="2" borderId="7" xfId="0" applyNumberFormat="1" applyFont="1" applyFill="1" applyBorder="1" applyAlignment="1">
      <alignment horizontal="center" vertical="center"/>
    </xf>
    <xf numFmtId="0" fontId="29" fillId="4" borderId="24" xfId="0" applyFont="1" applyFill="1" applyBorder="1" applyAlignment="1">
      <alignment textRotation="90"/>
    </xf>
    <xf numFmtId="0" fontId="29" fillId="5" borderId="24" xfId="0" applyFont="1" applyFill="1" applyBorder="1" applyAlignment="1">
      <alignment textRotation="90"/>
    </xf>
    <xf numFmtId="0" fontId="4" fillId="2" borderId="0" xfId="1" applyFont="1" applyFill="1" applyBorder="1" applyAlignment="1">
      <alignment horizontal="center"/>
    </xf>
    <xf numFmtId="0" fontId="8" fillId="2" borderId="0" xfId="0" applyFont="1" applyFill="1" applyBorder="1" applyAlignment="1">
      <alignment horizontal="center"/>
    </xf>
    <xf numFmtId="0" fontId="4" fillId="2" borderId="0" xfId="0" applyFont="1" applyFill="1" applyBorder="1"/>
    <xf numFmtId="49" fontId="8" fillId="2" borderId="0" xfId="0" applyNumberFormat="1" applyFont="1" applyFill="1" applyBorder="1" applyAlignment="1">
      <alignment horizontal="center"/>
    </xf>
    <xf numFmtId="49" fontId="4" fillId="2" borderId="0" xfId="1" applyNumberFormat="1" applyFont="1" applyFill="1" applyBorder="1" applyAlignment="1">
      <alignment horizontal="center"/>
    </xf>
    <xf numFmtId="164" fontId="4" fillId="2" borderId="0" xfId="0" applyNumberFormat="1" applyFont="1" applyFill="1" applyBorder="1" applyAlignment="1">
      <alignment horizontal="center"/>
    </xf>
    <xf numFmtId="164" fontId="7" fillId="3" borderId="0" xfId="0" applyNumberFormat="1" applyFont="1" applyFill="1" applyBorder="1" applyAlignment="1">
      <alignment horizontal="center"/>
    </xf>
    <xf numFmtId="164" fontId="2" fillId="3" borderId="0" xfId="0" applyNumberFormat="1" applyFont="1" applyFill="1" applyBorder="1" applyAlignment="1">
      <alignment horizontal="center"/>
    </xf>
    <xf numFmtId="2" fontId="7" fillId="0" borderId="0" xfId="0" applyNumberFormat="1" applyFont="1" applyBorder="1" applyAlignment="1">
      <alignment horizontal="center"/>
    </xf>
    <xf numFmtId="164" fontId="1" fillId="4" borderId="0" xfId="0" applyNumberFormat="1" applyFont="1" applyFill="1" applyBorder="1" applyAlignment="1">
      <alignment horizontal="center"/>
    </xf>
    <xf numFmtId="164" fontId="22" fillId="0" borderId="0" xfId="0" applyNumberFormat="1" applyFont="1" applyBorder="1" applyAlignment="1">
      <alignment horizontal="center"/>
    </xf>
    <xf numFmtId="1" fontId="22" fillId="0" borderId="0" xfId="0" applyNumberFormat="1" applyFont="1" applyBorder="1" applyAlignment="1">
      <alignment horizontal="center"/>
    </xf>
    <xf numFmtId="164" fontId="14" fillId="0" borderId="0" xfId="0" applyNumberFormat="1" applyFont="1" applyBorder="1" applyAlignment="1">
      <alignment horizontal="center"/>
    </xf>
    <xf numFmtId="164" fontId="17" fillId="5" borderId="0" xfId="0" applyNumberFormat="1" applyFont="1" applyFill="1" applyBorder="1" applyAlignment="1">
      <alignment horizontal="center"/>
    </xf>
    <xf numFmtId="164" fontId="20" fillId="3" borderId="0" xfId="0" applyNumberFormat="1" applyFont="1" applyFill="1" applyBorder="1" applyAlignment="1">
      <alignment horizontal="center"/>
    </xf>
    <xf numFmtId="164" fontId="17" fillId="3" borderId="0" xfId="0" applyNumberFormat="1" applyFont="1" applyFill="1" applyBorder="1" applyAlignment="1">
      <alignment horizontal="center"/>
    </xf>
    <xf numFmtId="0" fontId="18" fillId="0" borderId="0" xfId="0" applyFont="1" applyBorder="1" applyAlignment="1">
      <alignment horizontal="center" textRotation="90"/>
    </xf>
    <xf numFmtId="0" fontId="18" fillId="4" borderId="0" xfId="0" applyFont="1" applyFill="1" applyBorder="1" applyAlignment="1">
      <alignment horizontal="center" textRotation="90"/>
    </xf>
    <xf numFmtId="164" fontId="8" fillId="0" borderId="0" xfId="0" applyNumberFormat="1" applyFont="1" applyBorder="1" applyAlignment="1">
      <alignment horizontal="center"/>
    </xf>
    <xf numFmtId="0" fontId="8" fillId="0" borderId="0" xfId="0" applyFont="1" applyBorder="1" applyAlignment="1">
      <alignment horizontal="center"/>
    </xf>
    <xf numFmtId="164" fontId="22" fillId="0" borderId="0" xfId="0" applyNumberFormat="1" applyFont="1" applyBorder="1" applyAlignment="1"/>
    <xf numFmtId="0" fontId="22" fillId="0" borderId="0" xfId="0" applyFont="1" applyBorder="1" applyAlignment="1">
      <alignment horizontal="center"/>
    </xf>
    <xf numFmtId="164" fontId="23" fillId="0" borderId="0" xfId="0" applyNumberFormat="1" applyFont="1" applyBorder="1" applyAlignment="1">
      <alignment horizontal="center"/>
    </xf>
    <xf numFmtId="1" fontId="35" fillId="0" borderId="0" xfId="0" applyNumberFormat="1" applyFont="1" applyBorder="1" applyAlignment="1">
      <alignment horizontal="center"/>
    </xf>
    <xf numFmtId="2" fontId="36" fillId="0" borderId="0" xfId="0" applyNumberFormat="1" applyFont="1" applyBorder="1" applyAlignment="1">
      <alignment horizontal="center"/>
    </xf>
    <xf numFmtId="2" fontId="37" fillId="0" borderId="0" xfId="0" applyNumberFormat="1" applyFont="1" applyBorder="1" applyAlignment="1">
      <alignment horizontal="center"/>
    </xf>
    <xf numFmtId="1" fontId="35" fillId="8" borderId="0" xfId="0" applyNumberFormat="1" applyFont="1" applyFill="1" applyBorder="1" applyAlignment="1">
      <alignment horizontal="center"/>
    </xf>
    <xf numFmtId="2" fontId="38" fillId="2" borderId="0" xfId="0" applyNumberFormat="1" applyFont="1" applyFill="1" applyBorder="1" applyAlignment="1">
      <alignment horizontal="center"/>
    </xf>
    <xf numFmtId="164" fontId="22" fillId="0" borderId="0" xfId="0" applyNumberFormat="1" applyFont="1" applyBorder="1"/>
    <xf numFmtId="0" fontId="22" fillId="7" borderId="0" xfId="0" applyFont="1" applyFill="1" applyBorder="1" applyAlignment="1">
      <alignment horizontal="center"/>
    </xf>
    <xf numFmtId="0" fontId="23" fillId="0" borderId="0" xfId="0" applyFont="1" applyBorder="1" applyAlignment="1">
      <alignment horizontal="center"/>
    </xf>
    <xf numFmtId="0" fontId="21" fillId="0" borderId="0" xfId="0" applyFont="1" applyBorder="1" applyAlignment="1">
      <alignment horizontal="center"/>
    </xf>
    <xf numFmtId="2" fontId="21" fillId="0" borderId="0" xfId="0" applyNumberFormat="1" applyFont="1" applyBorder="1" applyAlignment="1">
      <alignment horizontal="center"/>
    </xf>
    <xf numFmtId="0" fontId="52" fillId="0" borderId="0" xfId="0" applyFont="1" applyBorder="1" applyAlignment="1">
      <alignment horizontal="center"/>
    </xf>
    <xf numFmtId="0" fontId="21" fillId="8" borderId="24" xfId="0" applyFont="1" applyFill="1" applyBorder="1" applyAlignment="1">
      <alignment horizontal="center" textRotation="90"/>
    </xf>
    <xf numFmtId="0" fontId="34" fillId="2" borderId="24" xfId="0" applyFont="1" applyFill="1" applyBorder="1" applyAlignment="1">
      <alignment horizontal="center" textRotation="90"/>
    </xf>
    <xf numFmtId="0" fontId="21" fillId="11" borderId="24" xfId="0" applyFont="1" applyFill="1" applyBorder="1" applyAlignment="1">
      <alignment horizontal="center" textRotation="90"/>
    </xf>
    <xf numFmtId="0" fontId="21" fillId="2" borderId="24" xfId="0" applyFont="1" applyFill="1" applyBorder="1" applyAlignment="1">
      <alignment horizontal="center" textRotation="90"/>
    </xf>
    <xf numFmtId="0" fontId="33" fillId="0" borderId="24" xfId="0" applyFont="1" applyBorder="1" applyAlignment="1">
      <alignment horizontal="center" vertical="center" wrapText="1"/>
    </xf>
    <xf numFmtId="0" fontId="19" fillId="0" borderId="3" xfId="0" applyFont="1" applyBorder="1" applyAlignment="1">
      <alignment horizontal="center"/>
    </xf>
    <xf numFmtId="1" fontId="35" fillId="8" borderId="3" xfId="0" applyNumberFormat="1" applyFont="1" applyFill="1" applyBorder="1" applyAlignment="1">
      <alignment horizontal="center"/>
    </xf>
    <xf numFmtId="2" fontId="38" fillId="2" borderId="3" xfId="0" applyNumberFormat="1" applyFont="1" applyFill="1" applyBorder="1" applyAlignment="1">
      <alignment horizontal="center"/>
    </xf>
    <xf numFmtId="1" fontId="35" fillId="11" borderId="3" xfId="0" applyNumberFormat="1" applyFont="1" applyFill="1" applyBorder="1" applyAlignment="1">
      <alignment horizontal="center"/>
    </xf>
    <xf numFmtId="2" fontId="35" fillId="2" borderId="3" xfId="0" applyNumberFormat="1" applyFont="1" applyFill="1" applyBorder="1" applyAlignment="1">
      <alignment horizontal="center"/>
    </xf>
    <xf numFmtId="0" fontId="0" fillId="0" borderId="28" xfId="0" applyBorder="1"/>
    <xf numFmtId="0" fontId="33" fillId="0" borderId="57" xfId="0" applyFont="1" applyBorder="1" applyAlignment="1">
      <alignment horizontal="center" vertical="center" wrapText="1"/>
    </xf>
    <xf numFmtId="0" fontId="55" fillId="5" borderId="25" xfId="0" applyFont="1" applyFill="1" applyBorder="1" applyAlignment="1">
      <alignment textRotation="90"/>
    </xf>
    <xf numFmtId="0" fontId="25" fillId="2" borderId="34" xfId="0" applyFont="1" applyFill="1" applyBorder="1" applyAlignment="1">
      <alignment horizontal="center" textRotation="90"/>
    </xf>
    <xf numFmtId="0" fontId="25" fillId="2" borderId="24" xfId="0" applyFont="1" applyFill="1" applyBorder="1" applyAlignment="1">
      <alignment horizontal="center" textRotation="90"/>
    </xf>
    <xf numFmtId="0" fontId="25" fillId="2" borderId="24" xfId="0" applyFont="1" applyFill="1" applyBorder="1" applyAlignment="1">
      <alignment textRotation="90"/>
    </xf>
    <xf numFmtId="0" fontId="44" fillId="4" borderId="28" xfId="0" applyFont="1" applyFill="1" applyBorder="1" applyAlignment="1">
      <alignment textRotation="90"/>
    </xf>
    <xf numFmtId="0" fontId="29" fillId="4" borderId="28" xfId="0" applyFont="1" applyFill="1" applyBorder="1" applyAlignment="1">
      <alignment textRotation="90"/>
    </xf>
    <xf numFmtId="0" fontId="25" fillId="4" borderId="28" xfId="0" applyFont="1" applyFill="1" applyBorder="1" applyAlignment="1">
      <alignment textRotation="90"/>
    </xf>
    <xf numFmtId="0" fontId="29" fillId="2" borderId="25" xfId="0" applyFont="1" applyFill="1" applyBorder="1" applyAlignment="1">
      <alignment textRotation="90"/>
    </xf>
    <xf numFmtId="0" fontId="29" fillId="4" borderId="25" xfId="0" applyFont="1" applyFill="1" applyBorder="1" applyAlignment="1">
      <alignment textRotation="90"/>
    </xf>
    <xf numFmtId="0" fontId="27" fillId="5" borderId="24" xfId="0" applyFont="1" applyFill="1" applyBorder="1" applyAlignment="1">
      <alignment textRotation="90"/>
    </xf>
    <xf numFmtId="164" fontId="22" fillId="2" borderId="29" xfId="0" applyNumberFormat="1" applyFont="1" applyFill="1" applyBorder="1" applyAlignment="1"/>
    <xf numFmtId="164" fontId="19" fillId="4" borderId="29" xfId="0" applyNumberFormat="1" applyFont="1" applyFill="1" applyBorder="1" applyAlignment="1">
      <alignment horizontal="center"/>
    </xf>
    <xf numFmtId="164" fontId="22" fillId="4" borderId="31" xfId="0" applyNumberFormat="1" applyFont="1" applyFill="1" applyBorder="1"/>
    <xf numFmtId="164" fontId="9" fillId="0" borderId="0" xfId="0" applyNumberFormat="1" applyFont="1"/>
    <xf numFmtId="164" fontId="9" fillId="0" borderId="29" xfId="0" applyNumberFormat="1" applyFont="1" applyBorder="1"/>
    <xf numFmtId="0" fontId="9" fillId="7" borderId="7" xfId="0" applyFont="1" applyFill="1" applyBorder="1"/>
    <xf numFmtId="164" fontId="22" fillId="4" borderId="31" xfId="0" applyNumberFormat="1" applyFont="1" applyFill="1" applyBorder="1" applyAlignment="1">
      <alignment horizontal="center"/>
    </xf>
    <xf numFmtId="164" fontId="19" fillId="2" borderId="29" xfId="0" applyNumberFormat="1" applyFont="1" applyFill="1" applyBorder="1" applyAlignment="1"/>
    <xf numFmtId="1" fontId="19" fillId="0" borderId="7" xfId="0" applyNumberFormat="1" applyFont="1" applyBorder="1" applyAlignment="1">
      <alignment horizontal="center"/>
    </xf>
    <xf numFmtId="164" fontId="22" fillId="0" borderId="32" xfId="0" applyNumberFormat="1" applyFont="1" applyBorder="1" applyAlignment="1"/>
    <xf numFmtId="1" fontId="22" fillId="7" borderId="32" xfId="0" applyNumberFormat="1" applyFont="1" applyFill="1" applyBorder="1" applyAlignment="1">
      <alignment horizontal="center"/>
    </xf>
    <xf numFmtId="0" fontId="9" fillId="0" borderId="12" xfId="0" applyFont="1" applyBorder="1"/>
    <xf numFmtId="0" fontId="50" fillId="2" borderId="9" xfId="0" applyFont="1" applyFill="1" applyBorder="1"/>
    <xf numFmtId="0" fontId="25" fillId="2" borderId="9" xfId="1" applyFont="1" applyFill="1" applyBorder="1"/>
    <xf numFmtId="0" fontId="31" fillId="2" borderId="9" xfId="1" applyFont="1" applyFill="1" applyBorder="1"/>
    <xf numFmtId="0" fontId="31" fillId="2" borderId="9" xfId="0" applyFont="1" applyFill="1" applyBorder="1"/>
    <xf numFmtId="164" fontId="22" fillId="0" borderId="29" xfId="0" applyNumberFormat="1" applyFont="1" applyFill="1" applyBorder="1" applyAlignment="1">
      <alignment horizontal="center"/>
    </xf>
    <xf numFmtId="1" fontId="23" fillId="2" borderId="7" xfId="0" applyNumberFormat="1" applyFont="1" applyFill="1" applyBorder="1" applyAlignment="1">
      <alignment horizontal="center"/>
    </xf>
    <xf numFmtId="164" fontId="22" fillId="0" borderId="7" xfId="0" applyNumberFormat="1" applyFont="1" applyFill="1" applyBorder="1" applyAlignment="1">
      <alignment horizontal="center" vertical="center"/>
    </xf>
    <xf numFmtId="0" fontId="24" fillId="0" borderId="44" xfId="0" applyFont="1" applyBorder="1" applyAlignment="1">
      <alignment horizontal="center"/>
    </xf>
    <xf numFmtId="0" fontId="24" fillId="4" borderId="44" xfId="0" applyFont="1" applyFill="1" applyBorder="1" applyAlignment="1">
      <alignment horizontal="center"/>
    </xf>
  </cellXfs>
  <cellStyles count="4">
    <cellStyle name="Normal" xfId="0" builtinId="0"/>
    <cellStyle name="Normal 2" xfId="1"/>
    <cellStyle name="Normal 2 2" xfId="3"/>
    <cellStyle name="Normal_70X1kỳ II" xfId="2"/>
  </cellStyles>
  <dxfs count="155">
    <dxf>
      <font>
        <color auto="1"/>
      </font>
    </dxf>
    <dxf>
      <font>
        <color rgb="FFFF00FF"/>
      </font>
    </dxf>
    <dxf>
      <font>
        <color rgb="FFFF00FF"/>
      </font>
    </dxf>
    <dxf>
      <font>
        <color rgb="FFFF00FF"/>
      </font>
    </dxf>
    <dxf>
      <font>
        <color rgb="FFFF00FF"/>
      </font>
    </dxf>
    <dxf>
      <font>
        <color rgb="FFFF00FF"/>
      </font>
    </dxf>
    <dxf>
      <font>
        <color rgb="FFFF00FF"/>
      </font>
    </dxf>
    <dxf>
      <font>
        <color rgb="FFFF00FF"/>
      </font>
    </dxf>
    <dxf>
      <font>
        <condense val="0"/>
        <extend val="0"/>
        <color indexed="14"/>
      </font>
      <fill>
        <patternFill patternType="none">
          <bgColor indexed="65"/>
        </patternFill>
      </fill>
    </dxf>
    <dxf>
      <font>
        <color rgb="FFFF00FF"/>
      </font>
    </dxf>
    <dxf>
      <font>
        <color rgb="FFFF00FF"/>
      </font>
    </dxf>
    <dxf>
      <font>
        <color rgb="FFFF00FF"/>
      </font>
    </dxf>
    <dxf>
      <font>
        <condense val="0"/>
        <extend val="0"/>
        <color indexed="14"/>
      </font>
      <fill>
        <patternFill patternType="none">
          <bgColor indexed="65"/>
        </patternFill>
      </fill>
    </dxf>
    <dxf>
      <font>
        <color rgb="FFFF00FF"/>
      </font>
    </dxf>
    <dxf>
      <font>
        <color rgb="FFFF00FF"/>
      </font>
    </dxf>
    <dxf>
      <font>
        <color rgb="FFFF00FF"/>
      </font>
    </dxf>
    <dxf>
      <font>
        <condense val="0"/>
        <extend val="0"/>
        <color indexed="14"/>
      </font>
      <fill>
        <patternFill patternType="none">
          <bgColor indexed="65"/>
        </patternFill>
      </fill>
    </dxf>
    <dxf>
      <font>
        <color rgb="FFFF00FF"/>
      </font>
    </dxf>
    <dxf>
      <font>
        <color rgb="FFFF00FF"/>
      </font>
    </dxf>
    <dxf>
      <font>
        <color rgb="FFFF00FF"/>
      </font>
    </dxf>
    <dxf>
      <font>
        <condense val="0"/>
        <extend val="0"/>
        <color indexed="14"/>
      </font>
      <fill>
        <patternFill patternType="none">
          <bgColor indexed="65"/>
        </patternFill>
      </fill>
    </dxf>
    <dxf>
      <font>
        <color rgb="FFFF00FF"/>
      </font>
    </dxf>
    <dxf>
      <font>
        <color rgb="FFFF00FF"/>
      </font>
    </dxf>
    <dxf>
      <font>
        <color rgb="FFFF00FF"/>
      </font>
    </dxf>
    <dxf>
      <font>
        <condense val="0"/>
        <extend val="0"/>
        <color indexed="14"/>
      </font>
      <fill>
        <patternFill patternType="none">
          <bgColor indexed="65"/>
        </patternFill>
      </fill>
    </dxf>
    <dxf>
      <font>
        <color rgb="FFFF00FF"/>
      </font>
    </dxf>
    <dxf>
      <font>
        <color rgb="FFFF00FF"/>
      </font>
    </dxf>
    <dxf>
      <font>
        <color rgb="FFFF00FF"/>
      </font>
    </dxf>
    <dxf>
      <font>
        <condense val="0"/>
        <extend val="0"/>
        <color indexed="14"/>
      </font>
      <fill>
        <patternFill patternType="none">
          <bgColor indexed="65"/>
        </patternFill>
      </fill>
    </dxf>
    <dxf>
      <font>
        <color rgb="FFFF00FF"/>
      </font>
    </dxf>
    <dxf>
      <font>
        <color rgb="FFFF00FF"/>
      </font>
    </dxf>
    <dxf>
      <font>
        <color auto="1"/>
      </font>
    </dxf>
    <dxf>
      <font>
        <color rgb="FFFF00FF"/>
      </font>
    </dxf>
    <dxf>
      <font>
        <color rgb="FFFF00FF"/>
      </font>
    </dxf>
    <dxf>
      <font>
        <color rgb="FFFF00FF"/>
      </font>
    </dxf>
    <dxf>
      <font>
        <color rgb="FFFF00FF"/>
      </font>
    </dxf>
    <dxf>
      <font>
        <color rgb="FFFF00FF"/>
      </font>
    </dxf>
    <dxf>
      <font>
        <color rgb="FFFF00FF"/>
      </font>
    </dxf>
    <dxf>
      <font>
        <color rgb="FFFF00FF"/>
      </font>
    </dxf>
    <dxf>
      <font>
        <condense val="0"/>
        <extend val="0"/>
        <color indexed="14"/>
      </font>
      <fill>
        <patternFill patternType="none">
          <bgColor indexed="65"/>
        </patternFill>
      </fill>
    </dxf>
    <dxf>
      <font>
        <color rgb="FFFF00FF"/>
      </font>
    </dxf>
    <dxf>
      <font>
        <color rgb="FFFF00FF"/>
      </font>
    </dxf>
    <dxf>
      <font>
        <color rgb="FFFF00FF"/>
      </font>
    </dxf>
    <dxf>
      <font>
        <condense val="0"/>
        <extend val="0"/>
        <color indexed="14"/>
      </font>
      <fill>
        <patternFill patternType="none">
          <bgColor indexed="65"/>
        </patternFill>
      </fill>
    </dxf>
    <dxf>
      <font>
        <color rgb="FFFF00FF"/>
      </font>
    </dxf>
    <dxf>
      <font>
        <color rgb="FFFF00FF"/>
      </font>
    </dxf>
    <dxf>
      <font>
        <color rgb="FFFF00FF"/>
      </font>
    </dxf>
    <dxf>
      <font>
        <condense val="0"/>
        <extend val="0"/>
        <color indexed="14"/>
      </font>
      <fill>
        <patternFill patternType="none">
          <bgColor indexed="65"/>
        </patternFill>
      </fill>
    </dxf>
    <dxf>
      <font>
        <color rgb="FFFF00FF"/>
      </font>
    </dxf>
    <dxf>
      <font>
        <color rgb="FFFF00FF"/>
      </font>
    </dxf>
    <dxf>
      <font>
        <color rgb="FFFF00FF"/>
      </font>
    </dxf>
    <dxf>
      <font>
        <color rgb="FFFF00FF"/>
      </font>
    </dxf>
    <dxf>
      <font>
        <condense val="0"/>
        <extend val="0"/>
        <color indexed="14"/>
      </font>
      <fill>
        <patternFill patternType="none">
          <bgColor indexed="65"/>
        </patternFill>
      </fill>
    </dxf>
    <dxf>
      <font>
        <color rgb="FFFF00FF"/>
      </font>
    </dxf>
    <dxf>
      <font>
        <color rgb="FFFF00FF"/>
      </font>
    </dxf>
    <dxf>
      <font>
        <color rgb="FFFF00FF"/>
      </font>
    </dxf>
    <dxf>
      <font>
        <condense val="0"/>
        <extend val="0"/>
        <color indexed="14"/>
      </font>
      <fill>
        <patternFill patternType="none">
          <bgColor indexed="65"/>
        </patternFill>
      </fill>
    </dxf>
    <dxf>
      <font>
        <color rgb="FFFF00FF"/>
      </font>
    </dxf>
    <dxf>
      <font>
        <color rgb="FFFF00FF"/>
      </font>
    </dxf>
    <dxf>
      <font>
        <color rgb="FFFF00FF"/>
      </font>
    </dxf>
    <dxf>
      <font>
        <condense val="0"/>
        <extend val="0"/>
        <color indexed="14"/>
      </font>
      <fill>
        <patternFill patternType="none">
          <bgColor indexed="65"/>
        </patternFill>
      </fill>
    </dxf>
    <dxf>
      <font>
        <color rgb="FFFF00FF"/>
      </font>
    </dxf>
    <dxf>
      <font>
        <color rgb="FFFF00FF"/>
      </font>
    </dxf>
    <dxf>
      <font>
        <color rgb="FFFF00FF"/>
      </font>
    </dxf>
    <dxf>
      <font>
        <color rgb="FFFF00FF"/>
      </font>
    </dxf>
    <dxf>
      <font>
        <color rgb="FFFF00FF"/>
      </font>
    </dxf>
    <dxf>
      <font>
        <color rgb="FFFF00FF"/>
      </font>
    </dxf>
    <dxf>
      <font>
        <color rgb="FFFF00FF"/>
      </font>
    </dxf>
    <dxf>
      <font>
        <color rgb="FFFF00FF"/>
      </font>
    </dxf>
    <dxf>
      <font>
        <color rgb="FFFF00FF"/>
      </font>
    </dxf>
    <dxf>
      <font>
        <color auto="1"/>
      </font>
    </dxf>
    <dxf>
      <font>
        <color rgb="FFFF00FF"/>
      </font>
    </dxf>
    <dxf>
      <font>
        <color rgb="FFFF00FF"/>
      </font>
    </dxf>
    <dxf>
      <font>
        <color rgb="FFFF00FF"/>
      </font>
    </dxf>
    <dxf>
      <font>
        <color rgb="FFFF00FF"/>
      </font>
    </dxf>
    <dxf>
      <font>
        <color rgb="FFFF00FF"/>
      </font>
    </dxf>
    <dxf>
      <font>
        <color rgb="FFFF00FF"/>
      </font>
    </dxf>
    <dxf>
      <font>
        <color rgb="FFFF00FF"/>
      </font>
    </dxf>
    <dxf>
      <font>
        <condense val="0"/>
        <extend val="0"/>
        <color indexed="14"/>
      </font>
      <fill>
        <patternFill patternType="none">
          <bgColor indexed="65"/>
        </patternFill>
      </fill>
    </dxf>
    <dxf>
      <font>
        <color rgb="FFFF00FF"/>
      </font>
    </dxf>
    <dxf>
      <font>
        <color rgb="FFFF00FF"/>
      </font>
    </dxf>
    <dxf>
      <font>
        <color rgb="FFFF00FF"/>
      </font>
    </dxf>
    <dxf>
      <font>
        <condense val="0"/>
        <extend val="0"/>
        <color indexed="14"/>
      </font>
      <fill>
        <patternFill patternType="none">
          <bgColor indexed="65"/>
        </patternFill>
      </fill>
    </dxf>
    <dxf>
      <font>
        <color rgb="FFFF00FF"/>
      </font>
    </dxf>
    <dxf>
      <font>
        <color rgb="FFFF00FF"/>
      </font>
    </dxf>
    <dxf>
      <font>
        <color rgb="FFFF00FF"/>
      </font>
    </dxf>
    <dxf>
      <font>
        <condense val="0"/>
        <extend val="0"/>
        <color indexed="14"/>
      </font>
      <fill>
        <patternFill patternType="none">
          <bgColor indexed="65"/>
        </patternFill>
      </fill>
    </dxf>
    <dxf>
      <font>
        <color rgb="FFFF00FF"/>
      </font>
    </dxf>
    <dxf>
      <font>
        <color rgb="FFFF00FF"/>
      </font>
    </dxf>
    <dxf>
      <font>
        <color rgb="FFFF00FF"/>
      </font>
    </dxf>
    <dxf>
      <font>
        <condense val="0"/>
        <extend val="0"/>
        <color indexed="14"/>
      </font>
      <fill>
        <patternFill patternType="none">
          <bgColor indexed="65"/>
        </patternFill>
      </fill>
    </dxf>
    <dxf>
      <font>
        <color rgb="FFFF00FF"/>
      </font>
    </dxf>
    <dxf>
      <font>
        <color rgb="FFFF00FF"/>
      </font>
    </dxf>
    <dxf>
      <font>
        <color rgb="FFFF00FF"/>
      </font>
    </dxf>
    <dxf>
      <font>
        <condense val="0"/>
        <extend val="0"/>
        <color indexed="14"/>
      </font>
      <fill>
        <patternFill patternType="none">
          <bgColor indexed="65"/>
        </patternFill>
      </fill>
    </dxf>
    <dxf>
      <font>
        <color rgb="FFFF00FF"/>
      </font>
    </dxf>
    <dxf>
      <font>
        <color rgb="FFFF00FF"/>
      </font>
    </dxf>
    <dxf>
      <font>
        <color rgb="FFFF00FF"/>
      </font>
    </dxf>
    <dxf>
      <font>
        <condense val="0"/>
        <extend val="0"/>
        <color indexed="14"/>
      </font>
      <fill>
        <patternFill patternType="none">
          <bgColor indexed="65"/>
        </patternFill>
      </fill>
    </dxf>
    <dxf>
      <font>
        <color rgb="FFFF00FF"/>
      </font>
    </dxf>
    <dxf>
      <font>
        <color rgb="FFFF00FF"/>
      </font>
    </dxf>
    <dxf>
      <font>
        <color auto="1"/>
      </font>
    </dxf>
    <dxf>
      <font>
        <color rgb="FFFF00FF"/>
      </font>
    </dxf>
    <dxf>
      <font>
        <color rgb="FFFF00FF"/>
      </font>
    </dxf>
    <dxf>
      <font>
        <color rgb="FFFF00FF"/>
      </font>
    </dxf>
    <dxf>
      <font>
        <color rgb="FFFF00FF"/>
      </font>
    </dxf>
    <dxf>
      <font>
        <color rgb="FFFF00FF"/>
      </font>
    </dxf>
    <dxf>
      <font>
        <color rgb="FFFF00FF"/>
      </font>
    </dxf>
    <dxf>
      <font>
        <color rgb="FFFF00FF"/>
      </font>
    </dxf>
    <dxf>
      <font>
        <condense val="0"/>
        <extend val="0"/>
        <color indexed="14"/>
      </font>
      <fill>
        <patternFill patternType="none">
          <bgColor indexed="65"/>
        </patternFill>
      </fill>
    </dxf>
    <dxf>
      <font>
        <color rgb="FFFF00FF"/>
      </font>
    </dxf>
    <dxf>
      <font>
        <color rgb="FFFF00FF"/>
      </font>
    </dxf>
    <dxf>
      <font>
        <color rgb="FFFF00FF"/>
      </font>
    </dxf>
    <dxf>
      <font>
        <condense val="0"/>
        <extend val="0"/>
        <color indexed="14"/>
      </font>
      <fill>
        <patternFill patternType="none">
          <bgColor indexed="65"/>
        </patternFill>
      </fill>
    </dxf>
    <dxf>
      <font>
        <color rgb="FFFF00FF"/>
      </font>
    </dxf>
    <dxf>
      <font>
        <color rgb="FFFF00FF"/>
      </font>
    </dxf>
    <dxf>
      <font>
        <color rgb="FFFF00FF"/>
      </font>
    </dxf>
    <dxf>
      <font>
        <condense val="0"/>
        <extend val="0"/>
        <color indexed="14"/>
      </font>
      <fill>
        <patternFill patternType="none">
          <bgColor indexed="65"/>
        </patternFill>
      </fill>
    </dxf>
    <dxf>
      <font>
        <color rgb="FFFF00FF"/>
      </font>
    </dxf>
    <dxf>
      <font>
        <color rgb="FFFF00FF"/>
      </font>
    </dxf>
    <dxf>
      <font>
        <color rgb="FFFF00FF"/>
      </font>
    </dxf>
    <dxf>
      <font>
        <condense val="0"/>
        <extend val="0"/>
        <color indexed="14"/>
      </font>
      <fill>
        <patternFill patternType="none">
          <bgColor indexed="65"/>
        </patternFill>
      </fill>
    </dxf>
    <dxf>
      <font>
        <color rgb="FFFF00FF"/>
      </font>
    </dxf>
    <dxf>
      <font>
        <color rgb="FFFF00FF"/>
      </font>
    </dxf>
    <dxf>
      <font>
        <condense val="0"/>
        <extend val="0"/>
        <color indexed="14"/>
      </font>
      <fill>
        <patternFill patternType="none">
          <bgColor indexed="65"/>
        </patternFill>
      </fill>
    </dxf>
    <dxf>
      <font>
        <color rgb="FFFF00FF"/>
      </font>
    </dxf>
    <dxf>
      <font>
        <color rgb="FFFF00FF"/>
      </font>
    </dxf>
    <dxf>
      <font>
        <color rgb="FFFF00FF"/>
      </font>
    </dxf>
    <dxf>
      <font>
        <color rgb="FFFF00FF"/>
      </font>
    </dxf>
    <dxf>
      <font>
        <condense val="0"/>
        <extend val="0"/>
        <color indexed="14"/>
      </font>
      <fill>
        <patternFill patternType="none">
          <bgColor indexed="65"/>
        </patternFill>
      </fill>
    </dxf>
    <dxf>
      <font>
        <color rgb="FFFF00FF"/>
      </font>
    </dxf>
    <dxf>
      <font>
        <color rgb="FFFF00FF"/>
      </font>
    </dxf>
    <dxf>
      <font>
        <color rgb="FFFF00FF"/>
      </font>
    </dxf>
    <dxf>
      <font>
        <color auto="1"/>
      </font>
    </dxf>
    <dxf>
      <font>
        <color rgb="FFFF00FF"/>
      </font>
    </dxf>
    <dxf>
      <font>
        <color rgb="FFFF00FF"/>
      </font>
    </dxf>
    <dxf>
      <font>
        <color rgb="FFFF00FF"/>
      </font>
    </dxf>
    <dxf>
      <font>
        <color rgb="FFFF00FF"/>
      </font>
    </dxf>
    <dxf>
      <font>
        <color rgb="FFFF00FF"/>
      </font>
    </dxf>
    <dxf>
      <font>
        <color rgb="FFFF00FF"/>
      </font>
    </dxf>
    <dxf>
      <font>
        <color rgb="FFFF00FF"/>
      </font>
    </dxf>
    <dxf>
      <font>
        <condense val="0"/>
        <extend val="0"/>
        <color indexed="14"/>
      </font>
      <fill>
        <patternFill patternType="none">
          <bgColor indexed="65"/>
        </patternFill>
      </fill>
    </dxf>
    <dxf>
      <font>
        <color rgb="FFFF00FF"/>
      </font>
    </dxf>
    <dxf>
      <font>
        <color rgb="FFFF00FF"/>
      </font>
    </dxf>
    <dxf>
      <font>
        <color auto="1"/>
      </font>
    </dxf>
    <dxf>
      <font>
        <color rgb="FFFF00FF"/>
      </font>
    </dxf>
    <dxf>
      <font>
        <color rgb="FFFF00FF"/>
      </font>
    </dxf>
    <dxf>
      <font>
        <color rgb="FFFF00FF"/>
      </font>
    </dxf>
    <dxf>
      <font>
        <color rgb="FFFF00FF"/>
      </font>
    </dxf>
    <dxf>
      <font>
        <color rgb="FFFF00FF"/>
      </font>
    </dxf>
    <dxf>
      <font>
        <color rgb="FFFF00FF"/>
      </font>
    </dxf>
    <dxf>
      <font>
        <color rgb="FFFF00FF"/>
      </font>
    </dxf>
    <dxf>
      <font>
        <condense val="0"/>
        <extend val="0"/>
        <color indexed="14"/>
      </font>
      <fill>
        <patternFill patternType="none">
          <bgColor indexed="65"/>
        </patternFill>
      </fill>
    </dxf>
    <dxf>
      <font>
        <color rgb="FFFF00FF"/>
      </font>
    </dxf>
    <dxf>
      <font>
        <color rgb="FFFF00FF"/>
      </font>
    </dxf>
  </dxfs>
  <tableStyles count="0" defaultTableStyle="TableStyleMedium9" defaultPivotStyle="PivotStyleLight16"/>
  <colors>
    <mruColors>
      <color rgb="FF00FFFF"/>
    </mru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Z35"/>
  <sheetViews>
    <sheetView topLeftCell="A13" workbookViewId="0">
      <selection activeCell="I37" sqref="I37"/>
    </sheetView>
  </sheetViews>
  <sheetFormatPr defaultRowHeight="15"/>
  <cols>
    <col min="1" max="1" width="5" customWidth="1"/>
    <col min="2" max="2" width="9" customWidth="1"/>
    <col min="3" max="3" width="16" customWidth="1"/>
    <col min="4" max="4" width="23.5703125" customWidth="1"/>
    <col min="6" max="6" width="10.28515625" customWidth="1"/>
    <col min="7" max="7" width="12.7109375" customWidth="1"/>
    <col min="8" max="8" width="10.85546875" customWidth="1"/>
    <col min="9" max="9" width="24.28515625" customWidth="1"/>
    <col min="10" max="10" width="41.42578125" customWidth="1"/>
    <col min="11" max="13" width="5.140625" customWidth="1"/>
    <col min="14" max="16" width="5" customWidth="1"/>
    <col min="17" max="18" width="5.42578125" customWidth="1"/>
    <col min="19" max="19" width="4.85546875" customWidth="1"/>
    <col min="20" max="26" width="4.5703125" customWidth="1"/>
  </cols>
  <sheetData>
    <row r="1" spans="1:26" ht="18.75">
      <c r="A1" s="629" t="s">
        <v>686</v>
      </c>
      <c r="B1" s="629"/>
      <c r="C1" s="629"/>
      <c r="D1" s="629"/>
      <c r="E1" s="629"/>
      <c r="F1" s="629"/>
      <c r="G1" s="629"/>
      <c r="H1" s="629"/>
      <c r="I1" s="629"/>
      <c r="J1" s="629"/>
      <c r="K1" s="629"/>
      <c r="L1" s="629"/>
      <c r="M1" s="629"/>
      <c r="N1" s="629"/>
      <c r="O1" s="629"/>
      <c r="P1" s="629"/>
    </row>
    <row r="2" spans="1:26" ht="16.5">
      <c r="A2" s="172"/>
      <c r="B2" s="173"/>
      <c r="C2" s="173"/>
      <c r="D2" s="173"/>
      <c r="E2" s="173"/>
      <c r="F2" s="173"/>
      <c r="G2" s="172"/>
      <c r="H2" s="172"/>
      <c r="I2" s="172"/>
      <c r="J2" s="172"/>
      <c r="K2" s="174">
        <f>SUM(L2:Z2)</f>
        <v>34</v>
      </c>
      <c r="L2" s="174">
        <v>1</v>
      </c>
      <c r="M2" s="174">
        <v>2</v>
      </c>
      <c r="N2" s="175">
        <v>3</v>
      </c>
      <c r="O2" s="174">
        <v>2</v>
      </c>
      <c r="P2" s="174">
        <v>3</v>
      </c>
      <c r="Q2" s="176">
        <v>2</v>
      </c>
      <c r="R2" s="176">
        <v>1</v>
      </c>
      <c r="S2" s="176">
        <v>2</v>
      </c>
      <c r="T2" s="176">
        <v>2</v>
      </c>
      <c r="U2" s="176">
        <v>3</v>
      </c>
      <c r="V2" s="176">
        <v>3</v>
      </c>
      <c r="W2" s="172">
        <v>3</v>
      </c>
      <c r="X2" s="172">
        <v>3</v>
      </c>
      <c r="Y2" s="172">
        <v>2</v>
      </c>
      <c r="Z2" s="172">
        <v>2</v>
      </c>
    </row>
    <row r="3" spans="1:26" ht="127.5" customHeight="1">
      <c r="A3" s="177" t="s">
        <v>0</v>
      </c>
      <c r="B3" s="178" t="s">
        <v>1</v>
      </c>
      <c r="C3" s="178" t="s">
        <v>2</v>
      </c>
      <c r="D3" s="178" t="s">
        <v>3</v>
      </c>
      <c r="E3" s="179" t="s">
        <v>4</v>
      </c>
      <c r="F3" s="179" t="s">
        <v>624</v>
      </c>
      <c r="G3" s="177" t="s">
        <v>5</v>
      </c>
      <c r="H3" s="177" t="s">
        <v>6</v>
      </c>
      <c r="I3" s="177" t="s">
        <v>7</v>
      </c>
      <c r="J3" s="177" t="s">
        <v>682</v>
      </c>
      <c r="K3" s="180" t="s">
        <v>683</v>
      </c>
      <c r="L3" s="181" t="s">
        <v>684</v>
      </c>
      <c r="M3" s="182" t="s">
        <v>685</v>
      </c>
      <c r="N3" s="183" t="s">
        <v>793</v>
      </c>
      <c r="O3" s="183" t="s">
        <v>640</v>
      </c>
      <c r="P3" s="183" t="s">
        <v>647</v>
      </c>
      <c r="Q3" s="183" t="s">
        <v>673</v>
      </c>
      <c r="R3" s="183" t="s">
        <v>698</v>
      </c>
      <c r="S3" s="183" t="s">
        <v>722</v>
      </c>
      <c r="T3" s="512" t="s">
        <v>798</v>
      </c>
      <c r="U3" s="513" t="s">
        <v>806</v>
      </c>
      <c r="V3" s="513" t="s">
        <v>812</v>
      </c>
      <c r="W3" s="513" t="s">
        <v>820</v>
      </c>
      <c r="X3" s="513" t="s">
        <v>939</v>
      </c>
      <c r="Y3" s="513" t="s">
        <v>947</v>
      </c>
      <c r="Z3" s="513" t="s">
        <v>955</v>
      </c>
    </row>
    <row r="4" spans="1:26" ht="21" customHeight="1">
      <c r="A4" s="23">
        <v>1</v>
      </c>
      <c r="B4" s="24" t="s">
        <v>31</v>
      </c>
      <c r="C4" s="25" t="s">
        <v>32</v>
      </c>
      <c r="D4" s="26" t="s">
        <v>33</v>
      </c>
      <c r="E4" s="27" t="s">
        <v>25</v>
      </c>
      <c r="F4" s="27"/>
      <c r="G4" s="28" t="s">
        <v>34</v>
      </c>
      <c r="H4" s="29" t="s">
        <v>36</v>
      </c>
      <c r="I4" s="24" t="s">
        <v>35</v>
      </c>
      <c r="J4" s="184" t="str">
        <f>IF(L4="x",$L$3&amp;",",)&amp;IF(M4="x",$M$3&amp;",",)&amp;IF(N4="x",$N$3&amp;",",)&amp;IF(O4="x",$O$3&amp;",",)&amp;IF(P4="x",$P$3&amp;",",)&amp;IF(Q4="x",$Q$3&amp;",",)&amp;IF(R4="x",$R$3&amp;",",)&amp;IF(S4="x",$S$3&amp;",",)&amp;IF(T4="x",$T$3&amp;",",)&amp;IF(U4="x",$U$3&amp;",",)&amp;IF(V4="x",$V$3&amp;",",)&amp;IF(W4="x",$W$3&amp;",",)&amp;IF(X4="x",$X$3&amp;",",)&amp;IF(Y4="x",$Y$3&amp;",",)&amp;IF(Z4="x",$Z$3&amp;",",)</f>
        <v/>
      </c>
      <c r="K4" s="185">
        <f>SUMIF(L4:Z4,"x",$L$2:$Z$2)</f>
        <v>0</v>
      </c>
      <c r="L4" s="115" t="str">
        <f>IF('71X1'!AX2&lt;1,"x"," ")</f>
        <v xml:space="preserve"> </v>
      </c>
      <c r="M4" s="115" t="str">
        <f>IF('71X1'!BB2&lt;1,"x"," ")</f>
        <v xml:space="preserve"> </v>
      </c>
      <c r="N4" s="115" t="str">
        <f>IF('71X1'!BJ2&lt;1,"x"," ")</f>
        <v xml:space="preserve"> </v>
      </c>
      <c r="O4" s="115" t="str">
        <f>IF('71X1'!BT2&lt;1,"x"," ")</f>
        <v xml:space="preserve"> </v>
      </c>
      <c r="P4" s="115" t="str">
        <f>IF('71X1'!CD2&lt;1,"x"," ")</f>
        <v xml:space="preserve"> </v>
      </c>
      <c r="Q4" s="115" t="str">
        <f>IF('71X1'!CN2&lt;1,"x"," ")</f>
        <v xml:space="preserve"> </v>
      </c>
      <c r="R4" s="115" t="str">
        <f>IF('71X1'!CX2&lt;1,"x"," ")</f>
        <v xml:space="preserve"> </v>
      </c>
      <c r="S4" s="115" t="str">
        <f>IF('71X1'!DH2&lt;1,"x"," ")</f>
        <v xml:space="preserve"> </v>
      </c>
      <c r="T4" s="115" t="str">
        <f>IF('71X1'!DZ2&lt;1,"x"," ")</f>
        <v xml:space="preserve"> </v>
      </c>
      <c r="U4" s="115" t="str">
        <f>IF('71X1'!EJ2&lt;1,"x"," ")</f>
        <v xml:space="preserve"> </v>
      </c>
      <c r="V4" s="115" t="str">
        <f>IF('71X1'!ET2&lt;1,"x"," ")</f>
        <v xml:space="preserve"> </v>
      </c>
      <c r="W4" s="115" t="str">
        <f>IF('71X1'!FD2&lt;1,"x"," ")</f>
        <v xml:space="preserve"> </v>
      </c>
      <c r="X4" s="115" t="str">
        <f>IF('71X1'!FN2&lt;1,"x"," ")</f>
        <v xml:space="preserve"> </v>
      </c>
      <c r="Y4" s="115" t="str">
        <f>IF('71X1'!FX2&lt;1,"x"," ")</f>
        <v xml:space="preserve"> </v>
      </c>
      <c r="Z4" s="115" t="str">
        <f>IF('71X1'!GH2&lt;1,"x"," ")</f>
        <v xml:space="preserve"> </v>
      </c>
    </row>
    <row r="5" spans="1:26" ht="21" customHeight="1">
      <c r="A5" s="1">
        <v>2</v>
      </c>
      <c r="B5" s="22" t="s">
        <v>31</v>
      </c>
      <c r="C5" s="36" t="s">
        <v>39</v>
      </c>
      <c r="D5" s="19" t="s">
        <v>40</v>
      </c>
      <c r="E5" s="20" t="s">
        <v>25</v>
      </c>
      <c r="F5" s="20"/>
      <c r="G5" s="21" t="s">
        <v>41</v>
      </c>
      <c r="H5" s="37" t="s">
        <v>36</v>
      </c>
      <c r="I5" s="22" t="s">
        <v>42</v>
      </c>
      <c r="J5" s="184" t="str">
        <f t="shared" ref="J5:J35" si="0">IF(L5="x",$L$3&amp;",",)&amp;IF(M5="x",$M$3&amp;",",)&amp;IF(N5="x",$N$3&amp;",",)&amp;IF(O5="x",$O$3&amp;",",)&amp;IF(P5="x",$P$3&amp;",",)&amp;IF(Q5="x",$Q$3&amp;",",)&amp;IF(R5="x",$R$3&amp;",",)&amp;IF(S5="x",$S$3&amp;",",)&amp;IF(T5="x",$T$3&amp;",",)&amp;IF(U5="x",$U$3&amp;",",)&amp;IF(V5="x",$V$3&amp;",",)&amp;IF(W5="x",$W$3&amp;",",)&amp;IF(X5="x",$X$3&amp;",",)&amp;IF(Y5="x",$Y$3&amp;",",)&amp;IF(Z5="x",$Z$3&amp;",",)</f>
        <v/>
      </c>
      <c r="K5" s="185">
        <f t="shared" ref="K5:K35" si="1">SUMIF(L5:Z5,"x",$L$2:$Z$2)</f>
        <v>0</v>
      </c>
      <c r="L5" s="115" t="str">
        <f>IF('71X1'!AX34&lt;1,"x"," ")</f>
        <v xml:space="preserve"> </v>
      </c>
      <c r="M5" s="115" t="str">
        <f>IF('71X1'!BB34&lt;1,"x"," ")</f>
        <v xml:space="preserve"> </v>
      </c>
      <c r="N5" s="115" t="str">
        <f>IF('71X1'!BJ34&lt;1,"x"," ")</f>
        <v xml:space="preserve"> </v>
      </c>
      <c r="O5" s="115" t="str">
        <f>IF('71X1'!BT34&lt;1,"x"," ")</f>
        <v xml:space="preserve"> </v>
      </c>
      <c r="P5" s="115" t="str">
        <f>IF('71X1'!CD34&lt;1,"x"," ")</f>
        <v xml:space="preserve"> </v>
      </c>
      <c r="Q5" s="115" t="str">
        <f>IF('71X1'!CN34&lt;1,"x"," ")</f>
        <v xml:space="preserve"> </v>
      </c>
      <c r="R5" s="115" t="str">
        <f>IF('71X1'!CX34&lt;1,"x"," ")</f>
        <v xml:space="preserve"> </v>
      </c>
      <c r="S5" s="115" t="str">
        <f>IF('71X1'!DH34&lt;1,"x"," ")</f>
        <v xml:space="preserve"> </v>
      </c>
      <c r="T5" s="115" t="str">
        <f>IF('71X1'!DZ34&lt;1,"x"," ")</f>
        <v xml:space="preserve"> </v>
      </c>
      <c r="U5" s="115" t="str">
        <f>IF('71X1'!EJ34&lt;1,"x"," ")</f>
        <v xml:space="preserve"> </v>
      </c>
      <c r="V5" s="115" t="str">
        <f>IF('71X1'!ET34&lt;1,"x"," ")</f>
        <v xml:space="preserve"> </v>
      </c>
      <c r="W5" s="115" t="str">
        <f>IF('71X1'!FD34&lt;1,"x"," ")</f>
        <v xml:space="preserve"> </v>
      </c>
      <c r="X5" s="115" t="str">
        <f>IF('71X1'!FN34&lt;1,"x"," ")</f>
        <v xml:space="preserve"> </v>
      </c>
      <c r="Y5" s="115" t="str">
        <f>IF('71X1'!FX34&lt;1,"x"," ")</f>
        <v xml:space="preserve"> </v>
      </c>
      <c r="Z5" s="115" t="str">
        <f>IF('71X1'!GH34&lt;1,"x"," ")</f>
        <v xml:space="preserve"> </v>
      </c>
    </row>
    <row r="6" spans="1:26" ht="21" customHeight="1">
      <c r="A6" s="1">
        <v>3</v>
      </c>
      <c r="B6" s="22" t="s">
        <v>31</v>
      </c>
      <c r="C6" s="36" t="s">
        <v>43</v>
      </c>
      <c r="D6" s="19" t="s">
        <v>44</v>
      </c>
      <c r="E6" s="20" t="s">
        <v>25</v>
      </c>
      <c r="F6" s="20"/>
      <c r="G6" s="21" t="s">
        <v>45</v>
      </c>
      <c r="H6" s="37" t="s">
        <v>47</v>
      </c>
      <c r="I6" s="22" t="s">
        <v>46</v>
      </c>
      <c r="J6" s="184" t="str">
        <f t="shared" si="0"/>
        <v/>
      </c>
      <c r="K6" s="185">
        <f t="shared" si="1"/>
        <v>0</v>
      </c>
      <c r="L6" s="115" t="str">
        <f>IF('71X1'!AX3&lt;1,"x"," ")</f>
        <v xml:space="preserve"> </v>
      </c>
      <c r="M6" s="115" t="str">
        <f>IF('71X1'!BB3&lt;1,"x"," ")</f>
        <v xml:space="preserve"> </v>
      </c>
      <c r="N6" s="115" t="str">
        <f>IF('71X1'!BJ3&lt;1,"x"," ")</f>
        <v xml:space="preserve"> </v>
      </c>
      <c r="O6" s="115" t="str">
        <f>IF('71X1'!BT3&lt;1,"x"," ")</f>
        <v xml:space="preserve"> </v>
      </c>
      <c r="P6" s="115" t="str">
        <f>IF('71X1'!CD3&lt;1,"x"," ")</f>
        <v xml:space="preserve"> </v>
      </c>
      <c r="Q6" s="115" t="str">
        <f>IF('71X1'!CN3&lt;1,"x"," ")</f>
        <v xml:space="preserve"> </v>
      </c>
      <c r="R6" s="115" t="str">
        <f>IF('71X1'!CX3&lt;1,"x"," ")</f>
        <v xml:space="preserve"> </v>
      </c>
      <c r="S6" s="115" t="str">
        <f>IF('71X1'!DH3&lt;1,"x"," ")</f>
        <v xml:space="preserve"> </v>
      </c>
      <c r="T6" s="115" t="str">
        <f>IF('71X1'!DZ3&lt;1,"x"," ")</f>
        <v xml:space="preserve"> </v>
      </c>
      <c r="U6" s="115" t="str">
        <f>IF('71X1'!EJ3&lt;1,"x"," ")</f>
        <v xml:space="preserve"> </v>
      </c>
      <c r="V6" s="115" t="str">
        <f>IF('71X1'!ET3&lt;1,"x"," ")</f>
        <v xml:space="preserve"> </v>
      </c>
      <c r="W6" s="115" t="str">
        <f>IF('71X1'!FD3&lt;1,"x"," ")</f>
        <v xml:space="preserve"> </v>
      </c>
      <c r="X6" s="115" t="str">
        <f>IF('71X1'!FN3&lt;1,"x"," ")</f>
        <v xml:space="preserve"> </v>
      </c>
      <c r="Y6" s="115" t="str">
        <f>IF('71X1'!FX3&lt;1,"x"," ")</f>
        <v xml:space="preserve"> </v>
      </c>
      <c r="Z6" s="115" t="str">
        <f>IF('71X1'!GH3&lt;1,"x"," ")</f>
        <v xml:space="preserve"> </v>
      </c>
    </row>
    <row r="7" spans="1:26" ht="21" customHeight="1">
      <c r="A7" s="1">
        <v>4</v>
      </c>
      <c r="B7" s="22" t="s">
        <v>31</v>
      </c>
      <c r="C7" s="36" t="s">
        <v>48</v>
      </c>
      <c r="D7" s="19" t="s">
        <v>49</v>
      </c>
      <c r="E7" s="20" t="s">
        <v>50</v>
      </c>
      <c r="F7" s="20"/>
      <c r="G7" s="21" t="s">
        <v>51</v>
      </c>
      <c r="H7" s="37" t="s">
        <v>36</v>
      </c>
      <c r="I7" s="22" t="s">
        <v>52</v>
      </c>
      <c r="J7" s="184" t="str">
        <f t="shared" si="0"/>
        <v/>
      </c>
      <c r="K7" s="185">
        <f t="shared" si="1"/>
        <v>0</v>
      </c>
      <c r="L7" s="115" t="str">
        <f>IF('71X1'!AX4&lt;1,"x"," ")</f>
        <v xml:space="preserve"> </v>
      </c>
      <c r="M7" s="115" t="str">
        <f>IF('71X1'!BB4&lt;1,"x"," ")</f>
        <v xml:space="preserve"> </v>
      </c>
      <c r="N7" s="115" t="str">
        <f>IF('71X1'!BJ4&lt;1,"x"," ")</f>
        <v xml:space="preserve"> </v>
      </c>
      <c r="O7" s="115" t="str">
        <f>IF('71X1'!BT4&lt;1,"x"," ")</f>
        <v xml:space="preserve"> </v>
      </c>
      <c r="P7" s="115" t="str">
        <f>IF('71X1'!CD4&lt;1,"x"," ")</f>
        <v xml:space="preserve"> </v>
      </c>
      <c r="Q7" s="115" t="str">
        <f>IF('71X1'!CN4&lt;1,"x"," ")</f>
        <v xml:space="preserve"> </v>
      </c>
      <c r="R7" s="115" t="str">
        <f>IF('71X1'!CX4&lt;1,"x"," ")</f>
        <v xml:space="preserve"> </v>
      </c>
      <c r="S7" s="115" t="str">
        <f>IF('71X1'!DH4&lt;1,"x"," ")</f>
        <v xml:space="preserve"> </v>
      </c>
      <c r="T7" s="115" t="str">
        <f>IF('71X1'!DZ4&lt;1,"x"," ")</f>
        <v xml:space="preserve"> </v>
      </c>
      <c r="U7" s="115" t="str">
        <f>IF('71X1'!EJ4&lt;1,"x"," ")</f>
        <v xml:space="preserve"> </v>
      </c>
      <c r="V7" s="115" t="str">
        <f>IF('71X1'!ET4&lt;1,"x"," ")</f>
        <v xml:space="preserve"> </v>
      </c>
      <c r="W7" s="115" t="str">
        <f>IF('71X1'!FD4&lt;1,"x"," ")</f>
        <v xml:space="preserve"> </v>
      </c>
      <c r="X7" s="115" t="str">
        <f>IF('71X1'!FN4&lt;1,"x"," ")</f>
        <v xml:space="preserve"> </v>
      </c>
      <c r="Y7" s="115" t="str">
        <f>IF('71X1'!FX4&lt;1,"x"," ")</f>
        <v xml:space="preserve"> </v>
      </c>
      <c r="Z7" s="115" t="str">
        <f>IF('71X1'!GH4&lt;1,"x"," ")</f>
        <v xml:space="preserve"> </v>
      </c>
    </row>
    <row r="8" spans="1:26" ht="33" customHeight="1">
      <c r="A8" s="1">
        <v>5</v>
      </c>
      <c r="B8" s="39" t="s">
        <v>31</v>
      </c>
      <c r="C8" s="36" t="s">
        <v>53</v>
      </c>
      <c r="D8" s="40" t="s">
        <v>54</v>
      </c>
      <c r="E8" s="41" t="s">
        <v>30</v>
      </c>
      <c r="F8" s="41"/>
      <c r="G8" s="21" t="s">
        <v>55</v>
      </c>
      <c r="H8" s="21" t="s">
        <v>36</v>
      </c>
      <c r="I8" s="39" t="s">
        <v>625</v>
      </c>
      <c r="J8" s="184" t="str">
        <f t="shared" si="0"/>
        <v>AN TOÀN LAO ĐỘNG (2TC),DỰ TOÁN XÂY DỰNG (2TC),</v>
      </c>
      <c r="K8" s="185">
        <f t="shared" si="1"/>
        <v>4</v>
      </c>
      <c r="L8" s="115" t="str">
        <f>IF('71X1'!AX5&lt;1,"x"," ")</f>
        <v xml:space="preserve"> </v>
      </c>
      <c r="M8" s="115" t="str">
        <f>IF('71X1'!BB5&lt;1,"x"," ")</f>
        <v xml:space="preserve"> </v>
      </c>
      <c r="N8" s="115" t="str">
        <f>IF('71X1'!BJ5&lt;1,"x"," ")</f>
        <v xml:space="preserve"> </v>
      </c>
      <c r="O8" s="115" t="str">
        <f>IF('71X1'!BT5&lt;1,"x"," ")</f>
        <v xml:space="preserve"> </v>
      </c>
      <c r="P8" s="115" t="str">
        <f>IF('71X1'!CD5&lt;1,"x"," ")</f>
        <v xml:space="preserve"> </v>
      </c>
      <c r="Q8" s="115" t="str">
        <f>IF('71X1'!CN5&lt;1,"x"," ")</f>
        <v xml:space="preserve"> </v>
      </c>
      <c r="R8" s="115" t="str">
        <f>IF('71X1'!CX5&lt;1,"x"," ")</f>
        <v xml:space="preserve"> </v>
      </c>
      <c r="S8" s="115" t="str">
        <f>IF('71X1'!DH5&lt;1,"x"," ")</f>
        <v xml:space="preserve"> </v>
      </c>
      <c r="T8" s="115" t="str">
        <f>IF('71X1'!DZ5&lt;1,"x"," ")</f>
        <v xml:space="preserve"> </v>
      </c>
      <c r="U8" s="115" t="str">
        <f>IF('71X1'!EJ5&lt;1,"x"," ")</f>
        <v xml:space="preserve"> </v>
      </c>
      <c r="V8" s="115" t="str">
        <f>IF('71X1'!ET5&lt;1,"x"," ")</f>
        <v xml:space="preserve"> </v>
      </c>
      <c r="W8" s="115" t="str">
        <f>IF('71X1'!FD5&lt;1,"x"," ")</f>
        <v xml:space="preserve"> </v>
      </c>
      <c r="X8" s="115" t="str">
        <f>IF('71X1'!FN5&lt;1,"x"," ")</f>
        <v xml:space="preserve"> </v>
      </c>
      <c r="Y8" s="115" t="str">
        <f>IF('71X1'!FX5&lt;1,"x"," ")</f>
        <v>x</v>
      </c>
      <c r="Z8" s="115" t="str">
        <f>IF('71X1'!GH5&lt;1,"x"," ")</f>
        <v>x</v>
      </c>
    </row>
    <row r="9" spans="1:26" ht="21" customHeight="1">
      <c r="A9" s="1">
        <v>6</v>
      </c>
      <c r="B9" s="22" t="s">
        <v>31</v>
      </c>
      <c r="C9" s="36" t="s">
        <v>56</v>
      </c>
      <c r="D9" s="19" t="s">
        <v>57</v>
      </c>
      <c r="E9" s="20" t="s">
        <v>30</v>
      </c>
      <c r="F9" s="20"/>
      <c r="G9" s="21" t="s">
        <v>58</v>
      </c>
      <c r="H9" s="37" t="s">
        <v>36</v>
      </c>
      <c r="I9" s="22" t="s">
        <v>59</v>
      </c>
      <c r="J9" s="184" t="str">
        <f t="shared" si="0"/>
        <v/>
      </c>
      <c r="K9" s="185">
        <f t="shared" si="1"/>
        <v>0</v>
      </c>
      <c r="L9" s="115" t="str">
        <f>IF('71X1'!AX6&lt;1,"x"," ")</f>
        <v xml:space="preserve"> </v>
      </c>
      <c r="M9" s="115" t="str">
        <f>IF('71X1'!BB6&lt;1,"x"," ")</f>
        <v xml:space="preserve"> </v>
      </c>
      <c r="N9" s="115" t="str">
        <f>IF('71X1'!BJ6&lt;1,"x"," ")</f>
        <v xml:space="preserve"> </v>
      </c>
      <c r="O9" s="115" t="str">
        <f>IF('71X1'!BT6&lt;1,"x"," ")</f>
        <v xml:space="preserve"> </v>
      </c>
      <c r="P9" s="115" t="str">
        <f>IF('71X1'!CD6&lt;1,"x"," ")</f>
        <v xml:space="preserve"> </v>
      </c>
      <c r="Q9" s="115" t="str">
        <f>IF('71X1'!CN6&lt;1,"x"," ")</f>
        <v xml:space="preserve"> </v>
      </c>
      <c r="R9" s="115" t="str">
        <f>IF('71X1'!CX6&lt;1,"x"," ")</f>
        <v xml:space="preserve"> </v>
      </c>
      <c r="S9" s="115" t="str">
        <f>IF('71X1'!DH6&lt;1,"x"," ")</f>
        <v xml:space="preserve"> </v>
      </c>
      <c r="T9" s="115" t="str">
        <f>IF('71X1'!DZ6&lt;1,"x"," ")</f>
        <v xml:space="preserve"> </v>
      </c>
      <c r="U9" s="115" t="str">
        <f>IF('71X1'!EJ6&lt;1,"x"," ")</f>
        <v xml:space="preserve"> </v>
      </c>
      <c r="V9" s="115" t="str">
        <f>IF('71X1'!ET6&lt;1,"x"," ")</f>
        <v xml:space="preserve"> </v>
      </c>
      <c r="W9" s="115" t="str">
        <f>IF('71X1'!FD6&lt;1,"x"," ")</f>
        <v xml:space="preserve"> </v>
      </c>
      <c r="X9" s="115" t="str">
        <f>IF('71X1'!FN6&lt;1,"x"," ")</f>
        <v xml:space="preserve"> </v>
      </c>
      <c r="Y9" s="115" t="str">
        <f>IF('71X1'!FX6&lt;1,"x"," ")</f>
        <v xml:space="preserve"> </v>
      </c>
      <c r="Z9" s="115" t="str">
        <f>IF('71X1'!GH6&lt;1,"x"," ")</f>
        <v xml:space="preserve"> </v>
      </c>
    </row>
    <row r="10" spans="1:26" ht="41.25" customHeight="1">
      <c r="A10" s="1">
        <v>7</v>
      </c>
      <c r="B10" s="39" t="s">
        <v>31</v>
      </c>
      <c r="C10" s="36" t="s">
        <v>60</v>
      </c>
      <c r="D10" s="19" t="s">
        <v>61</v>
      </c>
      <c r="E10" s="20" t="s">
        <v>16</v>
      </c>
      <c r="F10" s="20"/>
      <c r="G10" s="21" t="s">
        <v>62</v>
      </c>
      <c r="H10" s="37" t="s">
        <v>36</v>
      </c>
      <c r="I10" s="22" t="s">
        <v>63</v>
      </c>
      <c r="J10" s="184" t="str">
        <f t="shared" si="0"/>
        <v>CẤU TẠO KIẾN TRÚC (3TC),AN TOÀN LAO ĐỘNG (2TC),</v>
      </c>
      <c r="K10" s="185">
        <f t="shared" si="1"/>
        <v>5</v>
      </c>
      <c r="L10" s="115" t="str">
        <f>IF('71X1'!AX7&lt;1,"x"," ")</f>
        <v xml:space="preserve"> </v>
      </c>
      <c r="M10" s="115" t="str">
        <f>IF('71X1'!BB7&lt;1,"x"," ")</f>
        <v xml:space="preserve"> </v>
      </c>
      <c r="N10" s="115" t="str">
        <f>IF('71X1'!BJ7&lt;1,"x"," ")</f>
        <v xml:space="preserve"> </v>
      </c>
      <c r="O10" s="115" t="str">
        <f>IF('71X1'!BT7&lt;1,"x"," ")</f>
        <v xml:space="preserve"> </v>
      </c>
      <c r="P10" s="115" t="str">
        <f>IF('71X1'!CD7&lt;1,"x"," ")</f>
        <v xml:space="preserve"> </v>
      </c>
      <c r="Q10" s="115" t="str">
        <f>IF('71X1'!CN7&lt;1,"x"," ")</f>
        <v xml:space="preserve"> </v>
      </c>
      <c r="R10" s="115" t="str">
        <f>IF('71X1'!CX7&lt;1,"x"," ")</f>
        <v xml:space="preserve"> </v>
      </c>
      <c r="S10" s="115" t="str">
        <f>IF('71X1'!DH7&lt;1,"x"," ")</f>
        <v xml:space="preserve"> </v>
      </c>
      <c r="T10" s="115" t="str">
        <f>IF('71X1'!DZ7&lt;1,"x"," ")</f>
        <v xml:space="preserve"> </v>
      </c>
      <c r="U10" s="115" t="str">
        <f>IF('71X1'!EJ7&lt;1,"x"," ")</f>
        <v>x</v>
      </c>
      <c r="V10" s="115" t="str">
        <f>IF('71X1'!ET7&lt;1,"x"," ")</f>
        <v xml:space="preserve"> </v>
      </c>
      <c r="W10" s="115" t="str">
        <f>IF('71X1'!FD7&lt;1,"x"," ")</f>
        <v xml:space="preserve"> </v>
      </c>
      <c r="X10" s="115" t="str">
        <f>IF('71X1'!FN7&lt;1,"x"," ")</f>
        <v xml:space="preserve"> </v>
      </c>
      <c r="Y10" s="115" t="str">
        <f>IF('71X1'!FX7&lt;1,"x"," ")</f>
        <v>x</v>
      </c>
      <c r="Z10" s="115" t="str">
        <f>IF('71X1'!GH7&lt;1,"x"," ")</f>
        <v xml:space="preserve"> </v>
      </c>
    </row>
    <row r="11" spans="1:26" ht="34.5" customHeight="1">
      <c r="A11" s="1">
        <v>8</v>
      </c>
      <c r="B11" s="22" t="s">
        <v>31</v>
      </c>
      <c r="C11" s="36" t="s">
        <v>64</v>
      </c>
      <c r="D11" s="19" t="s">
        <v>65</v>
      </c>
      <c r="E11" s="20" t="s">
        <v>17</v>
      </c>
      <c r="F11" s="20"/>
      <c r="G11" s="21" t="s">
        <v>66</v>
      </c>
      <c r="H11" s="37" t="s">
        <v>36</v>
      </c>
      <c r="I11" s="22" t="s">
        <v>67</v>
      </c>
      <c r="J11" s="184" t="str">
        <f t="shared" si="0"/>
        <v>VẬT LIỆU XÂY DỰNG (2TC),AN TOÀN LAO ĐỘNG (2TC),</v>
      </c>
      <c r="K11" s="185">
        <f t="shared" si="1"/>
        <v>4</v>
      </c>
      <c r="L11" s="115" t="str">
        <f>IF('71X1'!AX8&lt;1,"x"," ")</f>
        <v xml:space="preserve"> </v>
      </c>
      <c r="M11" s="115" t="str">
        <f>IF('71X1'!BB8&lt;1,"x"," ")</f>
        <v xml:space="preserve"> </v>
      </c>
      <c r="N11" s="115" t="str">
        <f>IF('71X1'!BJ8&lt;1,"x"," ")</f>
        <v xml:space="preserve"> </v>
      </c>
      <c r="O11" s="115" t="str">
        <f>IF('71X1'!BT8&lt;1,"x"," ")</f>
        <v xml:space="preserve"> </v>
      </c>
      <c r="P11" s="115" t="str">
        <f>IF('71X1'!CD8&lt;1,"x"," ")</f>
        <v xml:space="preserve"> </v>
      </c>
      <c r="Q11" s="115" t="str">
        <f>IF('71X1'!CN8&lt;1,"x"," ")</f>
        <v xml:space="preserve"> </v>
      </c>
      <c r="R11" s="115" t="str">
        <f>IF('71X1'!CX8&lt;1,"x"," ")</f>
        <v xml:space="preserve"> </v>
      </c>
      <c r="S11" s="115" t="str">
        <f>IF('71X1'!DH8&lt;1,"x"," ")</f>
        <v>x</v>
      </c>
      <c r="T11" s="115" t="str">
        <f>IF('71X1'!DZ8&lt;1,"x"," ")</f>
        <v xml:space="preserve"> </v>
      </c>
      <c r="U11" s="115" t="str">
        <f>IF('71X1'!EJ8&lt;1,"x"," ")</f>
        <v xml:space="preserve"> </v>
      </c>
      <c r="V11" s="115" t="str">
        <f>IF('71X1'!ET8&lt;1,"x"," ")</f>
        <v xml:space="preserve"> </v>
      </c>
      <c r="W11" s="115" t="str">
        <f>IF('71X1'!FD8&lt;1,"x"," ")</f>
        <v xml:space="preserve"> </v>
      </c>
      <c r="X11" s="115" t="str">
        <f>IF('71X1'!FN8&lt;1,"x"," ")</f>
        <v xml:space="preserve"> </v>
      </c>
      <c r="Y11" s="115" t="str">
        <f>IF('71X1'!FX8&lt;1,"x"," ")</f>
        <v>x</v>
      </c>
      <c r="Z11" s="115" t="str">
        <f>IF('71X1'!GH8&lt;1,"x"," ")</f>
        <v xml:space="preserve"> </v>
      </c>
    </row>
    <row r="12" spans="1:26" ht="26.25" customHeight="1">
      <c r="A12" s="1">
        <v>9</v>
      </c>
      <c r="B12" s="39" t="s">
        <v>31</v>
      </c>
      <c r="C12" s="36" t="s">
        <v>68</v>
      </c>
      <c r="D12" s="19" t="s">
        <v>69</v>
      </c>
      <c r="E12" s="20" t="s">
        <v>17</v>
      </c>
      <c r="F12" s="20"/>
      <c r="G12" s="21" t="s">
        <v>70</v>
      </c>
      <c r="H12" s="37" t="s">
        <v>36</v>
      </c>
      <c r="I12" s="22" t="s">
        <v>46</v>
      </c>
      <c r="J12" s="184" t="str">
        <f t="shared" si="0"/>
        <v/>
      </c>
      <c r="K12" s="185">
        <f t="shared" si="1"/>
        <v>0</v>
      </c>
      <c r="L12" s="115" t="str">
        <f>IF('71X1'!AX9&lt;1,"x"," ")</f>
        <v xml:space="preserve"> </v>
      </c>
      <c r="M12" s="115" t="str">
        <f>IF('71X1'!BB9&lt;1,"x"," ")</f>
        <v xml:space="preserve"> </v>
      </c>
      <c r="N12" s="115" t="str">
        <f>IF('71X1'!BJ9&lt;1,"x"," ")</f>
        <v xml:space="preserve"> </v>
      </c>
      <c r="O12" s="115" t="str">
        <f>IF('71X1'!BT9&lt;1,"x"," ")</f>
        <v xml:space="preserve"> </v>
      </c>
      <c r="P12" s="115" t="str">
        <f>IF('71X1'!CD9&lt;1,"x"," ")</f>
        <v xml:space="preserve"> </v>
      </c>
      <c r="Q12" s="115" t="str">
        <f>IF('71X1'!CN9&lt;1,"x"," ")</f>
        <v xml:space="preserve"> </v>
      </c>
      <c r="R12" s="115" t="str">
        <f>IF('71X1'!CX9&lt;1,"x"," ")</f>
        <v xml:space="preserve"> </v>
      </c>
      <c r="S12" s="115" t="str">
        <f>IF('71X1'!DH9&lt;1,"x"," ")</f>
        <v xml:space="preserve"> </v>
      </c>
      <c r="T12" s="115" t="str">
        <f>IF('71X1'!DZ9&lt;1,"x"," ")</f>
        <v xml:space="preserve"> </v>
      </c>
      <c r="U12" s="115" t="str">
        <f>IF('71X1'!EJ9&lt;1,"x"," ")</f>
        <v xml:space="preserve"> </v>
      </c>
      <c r="V12" s="115" t="str">
        <f>IF('71X1'!ET9&lt;1,"x"," ")</f>
        <v xml:space="preserve"> </v>
      </c>
      <c r="W12" s="115" t="str">
        <f>IF('71X1'!FD9&lt;1,"x"," ")</f>
        <v xml:space="preserve"> </v>
      </c>
      <c r="X12" s="115" t="str">
        <f>IF('71X1'!FN9&lt;1,"x"," ")</f>
        <v xml:space="preserve"> </v>
      </c>
      <c r="Y12" s="115" t="str">
        <f>IF('71X1'!FX9&lt;1,"x"," ")</f>
        <v xml:space="preserve"> </v>
      </c>
      <c r="Z12" s="115" t="str">
        <f>IF('71X1'!GH9&lt;1,"x"," ")</f>
        <v xml:space="preserve"> </v>
      </c>
    </row>
    <row r="13" spans="1:26" ht="21" customHeight="1">
      <c r="A13" s="1">
        <v>10</v>
      </c>
      <c r="B13" s="22" t="s">
        <v>31</v>
      </c>
      <c r="C13" s="36" t="s">
        <v>71</v>
      </c>
      <c r="D13" s="19" t="s">
        <v>72</v>
      </c>
      <c r="E13" s="20" t="s">
        <v>19</v>
      </c>
      <c r="F13" s="20"/>
      <c r="G13" s="21" t="s">
        <v>73</v>
      </c>
      <c r="H13" s="37" t="s">
        <v>36</v>
      </c>
      <c r="I13" s="22" t="s">
        <v>67</v>
      </c>
      <c r="J13" s="184" t="str">
        <f t="shared" si="0"/>
        <v/>
      </c>
      <c r="K13" s="185">
        <f t="shared" si="1"/>
        <v>0</v>
      </c>
      <c r="L13" s="115" t="str">
        <f>IF('71X1'!AX10&lt;1,"x"," ")</f>
        <v xml:space="preserve"> </v>
      </c>
      <c r="M13" s="115" t="str">
        <f>IF('71X1'!BB10&lt;1,"x"," ")</f>
        <v xml:space="preserve"> </v>
      </c>
      <c r="N13" s="115" t="str">
        <f>IF('71X1'!BJ10&lt;1,"x"," ")</f>
        <v xml:space="preserve"> </v>
      </c>
      <c r="O13" s="115" t="str">
        <f>IF('71X1'!BT10&lt;1,"x"," ")</f>
        <v xml:space="preserve"> </v>
      </c>
      <c r="P13" s="115" t="str">
        <f>IF('71X1'!CD10&lt;1,"x"," ")</f>
        <v xml:space="preserve"> </v>
      </c>
      <c r="Q13" s="115" t="str">
        <f>IF('71X1'!CN10&lt;1,"x"," ")</f>
        <v xml:space="preserve"> </v>
      </c>
      <c r="R13" s="115" t="str">
        <f>IF('71X1'!CX10&lt;1,"x"," ")</f>
        <v xml:space="preserve"> </v>
      </c>
      <c r="S13" s="115" t="str">
        <f>IF('71X1'!DH10&lt;1,"x"," ")</f>
        <v xml:space="preserve"> </v>
      </c>
      <c r="T13" s="115" t="str">
        <f>IF('71X1'!DZ10&lt;1,"x"," ")</f>
        <v xml:space="preserve"> </v>
      </c>
      <c r="U13" s="115" t="str">
        <f>IF('71X1'!EJ10&lt;1,"x"," ")</f>
        <v xml:space="preserve"> </v>
      </c>
      <c r="V13" s="115" t="str">
        <f>IF('71X1'!ET10&lt;1,"x"," ")</f>
        <v xml:space="preserve"> </v>
      </c>
      <c r="W13" s="115" t="str">
        <f>IF('71X1'!FD10&lt;1,"x"," ")</f>
        <v xml:space="preserve"> </v>
      </c>
      <c r="X13" s="115" t="str">
        <f>IF('71X1'!FN10&lt;1,"x"," ")</f>
        <v xml:space="preserve"> </v>
      </c>
      <c r="Y13" s="115" t="str">
        <f>IF('71X1'!FX10&lt;1,"x"," ")</f>
        <v xml:space="preserve"> </v>
      </c>
      <c r="Z13" s="115" t="str">
        <f>IF('71X1'!GH10&lt;1,"x"," ")</f>
        <v xml:space="preserve"> </v>
      </c>
    </row>
    <row r="14" spans="1:26" ht="21" customHeight="1">
      <c r="A14" s="1">
        <v>11</v>
      </c>
      <c r="B14" s="39" t="s">
        <v>31</v>
      </c>
      <c r="C14" s="36" t="s">
        <v>75</v>
      </c>
      <c r="D14" s="19" t="s">
        <v>76</v>
      </c>
      <c r="E14" s="20" t="s">
        <v>77</v>
      </c>
      <c r="F14" s="20"/>
      <c r="G14" s="21" t="s">
        <v>78</v>
      </c>
      <c r="H14" s="37" t="s">
        <v>36</v>
      </c>
      <c r="I14" s="22" t="s">
        <v>625</v>
      </c>
      <c r="J14" s="184" t="str">
        <f t="shared" si="0"/>
        <v/>
      </c>
      <c r="K14" s="185">
        <f t="shared" si="1"/>
        <v>0</v>
      </c>
      <c r="L14" s="115" t="str">
        <f>IF('71X1'!AX11&lt;1,"x"," ")</f>
        <v xml:space="preserve"> </v>
      </c>
      <c r="M14" s="115" t="str">
        <f>IF('71X1'!BB11&lt;1,"x"," ")</f>
        <v xml:space="preserve"> </v>
      </c>
      <c r="N14" s="115" t="str">
        <f>IF('71X1'!BJ11&lt;1,"x"," ")</f>
        <v xml:space="preserve"> </v>
      </c>
      <c r="O14" s="115" t="str">
        <f>IF('71X1'!BT11&lt;1,"x"," ")</f>
        <v xml:space="preserve"> </v>
      </c>
      <c r="P14" s="115" t="str">
        <f>IF('71X1'!CD11&lt;1,"x"," ")</f>
        <v xml:space="preserve"> </v>
      </c>
      <c r="Q14" s="115" t="str">
        <f>IF('71X1'!CN11&lt;1,"x"," ")</f>
        <v xml:space="preserve"> </v>
      </c>
      <c r="R14" s="115" t="str">
        <f>IF('71X1'!CX11&lt;1,"x"," ")</f>
        <v xml:space="preserve"> </v>
      </c>
      <c r="S14" s="115" t="str">
        <f>IF('71X1'!DH11&lt;1,"x"," ")</f>
        <v xml:space="preserve"> </v>
      </c>
      <c r="T14" s="115" t="str">
        <f>IF('71X1'!DZ11&lt;1,"x"," ")</f>
        <v xml:space="preserve"> </v>
      </c>
      <c r="U14" s="115" t="str">
        <f>IF('71X1'!EJ11&lt;1,"x"," ")</f>
        <v xml:space="preserve"> </v>
      </c>
      <c r="V14" s="115" t="str">
        <f>IF('71X1'!ET11&lt;1,"x"," ")</f>
        <v xml:space="preserve"> </v>
      </c>
      <c r="W14" s="115" t="str">
        <f>IF('71X1'!FD11&lt;1,"x"," ")</f>
        <v xml:space="preserve"> </v>
      </c>
      <c r="X14" s="115" t="str">
        <f>IF('71X1'!FN11&lt;1,"x"," ")</f>
        <v xml:space="preserve"> </v>
      </c>
      <c r="Y14" s="115" t="str">
        <f>IF('71X1'!FX11&lt;1,"x"," ")</f>
        <v xml:space="preserve"> </v>
      </c>
      <c r="Z14" s="115" t="str">
        <f>IF('71X1'!GH11&lt;1,"x"," ")</f>
        <v xml:space="preserve"> </v>
      </c>
    </row>
    <row r="15" spans="1:26" ht="39.75" customHeight="1">
      <c r="A15" s="1">
        <v>12</v>
      </c>
      <c r="B15" s="22" t="s">
        <v>31</v>
      </c>
      <c r="C15" s="36" t="s">
        <v>79</v>
      </c>
      <c r="D15" s="19" t="s">
        <v>80</v>
      </c>
      <c r="E15" s="20" t="s">
        <v>81</v>
      </c>
      <c r="F15" s="20" t="s">
        <v>627</v>
      </c>
      <c r="G15" s="21" t="s">
        <v>82</v>
      </c>
      <c r="H15" s="37" t="s">
        <v>36</v>
      </c>
      <c r="I15" s="22" t="s">
        <v>83</v>
      </c>
      <c r="J15" s="184" t="str">
        <f t="shared" si="0"/>
        <v>GDQP (2TC),VẬT LIỆU XÂY DỰNG (2TC),</v>
      </c>
      <c r="K15" s="185">
        <f t="shared" si="1"/>
        <v>4</v>
      </c>
      <c r="L15" s="115" t="str">
        <f>IF('71X1'!AX12&lt;1,"x"," ")</f>
        <v xml:space="preserve"> </v>
      </c>
      <c r="M15" s="115" t="str">
        <f>IF('71X1'!BB12&lt;1,"x"," ")</f>
        <v>x</v>
      </c>
      <c r="N15" s="115" t="str">
        <f>IF('71X1'!BJ12&lt;1,"x"," ")</f>
        <v xml:space="preserve"> </v>
      </c>
      <c r="O15" s="115" t="str">
        <f>IF('71X1'!BT12&lt;1,"x"," ")</f>
        <v xml:space="preserve"> </v>
      </c>
      <c r="P15" s="115" t="str">
        <f>IF('71X1'!CD12&lt;1,"x"," ")</f>
        <v xml:space="preserve"> </v>
      </c>
      <c r="Q15" s="115" t="str">
        <f>IF('71X1'!CN12&lt;1,"x"," ")</f>
        <v xml:space="preserve"> </v>
      </c>
      <c r="R15" s="115" t="str">
        <f>IF('71X1'!CX12&lt;1,"x"," ")</f>
        <v xml:space="preserve"> </v>
      </c>
      <c r="S15" s="115" t="str">
        <f>IF('71X1'!DH12&lt;1,"x"," ")</f>
        <v>x</v>
      </c>
      <c r="T15" s="115" t="str">
        <f>IF('71X1'!DZ12&lt;1,"x"," ")</f>
        <v xml:space="preserve"> </v>
      </c>
      <c r="U15" s="115" t="str">
        <f>IF('71X1'!EJ12&lt;1,"x"," ")</f>
        <v xml:space="preserve"> </v>
      </c>
      <c r="V15" s="115" t="str">
        <f>IF('71X1'!ET12&lt;1,"x"," ")</f>
        <v xml:space="preserve"> </v>
      </c>
      <c r="W15" s="115" t="str">
        <f>IF('71X1'!FD12&lt;1,"x"," ")</f>
        <v xml:space="preserve"> </v>
      </c>
      <c r="X15" s="115" t="str">
        <f>IF('71X1'!FN12&lt;1,"x"," ")</f>
        <v xml:space="preserve"> </v>
      </c>
      <c r="Y15" s="115" t="str">
        <f>IF('71X1'!FX12&lt;1,"x"," ")</f>
        <v xml:space="preserve"> </v>
      </c>
      <c r="Z15" s="115" t="str">
        <f>IF('71X1'!GH12&lt;1,"x"," ")</f>
        <v xml:space="preserve"> </v>
      </c>
    </row>
    <row r="16" spans="1:26" ht="39.75" customHeight="1">
      <c r="A16" s="1">
        <v>13</v>
      </c>
      <c r="B16" s="39" t="s">
        <v>31</v>
      </c>
      <c r="C16" s="36" t="s">
        <v>84</v>
      </c>
      <c r="D16" s="19" t="s">
        <v>85</v>
      </c>
      <c r="E16" s="20" t="s">
        <v>27</v>
      </c>
      <c r="F16" s="20"/>
      <c r="G16" s="21" t="s">
        <v>86</v>
      </c>
      <c r="H16" s="37" t="s">
        <v>36</v>
      </c>
      <c r="I16" s="22" t="s">
        <v>87</v>
      </c>
      <c r="J16" s="184" t="str">
        <f t="shared" si="0"/>
        <v>GDQP (2TC),DỰ TOÁN XÂY DỰNG (2TC),</v>
      </c>
      <c r="K16" s="185">
        <f t="shared" si="1"/>
        <v>4</v>
      </c>
      <c r="L16" s="115" t="str">
        <f>IF('71X1'!AX13&lt;1,"x"," ")</f>
        <v xml:space="preserve"> </v>
      </c>
      <c r="M16" s="115" t="str">
        <f>IF('71X1'!BB13&lt;1,"x"," ")</f>
        <v>x</v>
      </c>
      <c r="N16" s="115" t="str">
        <f>IF('71X1'!BJ13&lt;1,"x"," ")</f>
        <v xml:space="preserve"> </v>
      </c>
      <c r="O16" s="115" t="str">
        <f>IF('71X1'!BT13&lt;1,"x"," ")</f>
        <v xml:space="preserve"> </v>
      </c>
      <c r="P16" s="115" t="str">
        <f>IF('71X1'!CD13&lt;1,"x"," ")</f>
        <v xml:space="preserve"> </v>
      </c>
      <c r="Q16" s="115" t="str">
        <f>IF('71X1'!CN13&lt;1,"x"," ")</f>
        <v xml:space="preserve"> </v>
      </c>
      <c r="R16" s="115" t="str">
        <f>IF('71X1'!CX13&lt;1,"x"," ")</f>
        <v xml:space="preserve"> </v>
      </c>
      <c r="S16" s="115" t="str">
        <f>IF('71X1'!DH13&lt;1,"x"," ")</f>
        <v xml:space="preserve"> </v>
      </c>
      <c r="T16" s="115" t="str">
        <f>IF('71X1'!DZ13&lt;1,"x"," ")</f>
        <v xml:space="preserve"> </v>
      </c>
      <c r="U16" s="115" t="str">
        <f>IF('71X1'!EJ13&lt;1,"x"," ")</f>
        <v xml:space="preserve"> </v>
      </c>
      <c r="V16" s="115" t="str">
        <f>IF('71X1'!ET13&lt;1,"x"," ")</f>
        <v xml:space="preserve"> </v>
      </c>
      <c r="W16" s="115" t="str">
        <f>IF('71X1'!FD13&lt;1,"x"," ")</f>
        <v xml:space="preserve"> </v>
      </c>
      <c r="X16" s="115" t="str">
        <f>IF('71X1'!FN13&lt;1,"x"," ")</f>
        <v xml:space="preserve"> </v>
      </c>
      <c r="Y16" s="115" t="str">
        <f>IF('71X1'!FX13&lt;1,"x"," ")</f>
        <v xml:space="preserve"> </v>
      </c>
      <c r="Z16" s="115" t="str">
        <f>IF('71X1'!GH13&lt;1,"x"," ")</f>
        <v>x</v>
      </c>
    </row>
    <row r="17" spans="1:26" ht="34.5" customHeight="1">
      <c r="A17" s="1">
        <v>14</v>
      </c>
      <c r="B17" s="22" t="s">
        <v>31</v>
      </c>
      <c r="C17" s="36" t="s">
        <v>88</v>
      </c>
      <c r="D17" s="19" t="s">
        <v>89</v>
      </c>
      <c r="E17" s="20" t="s">
        <v>36</v>
      </c>
      <c r="F17" s="20"/>
      <c r="G17" s="21" t="s">
        <v>90</v>
      </c>
      <c r="H17" s="37" t="s">
        <v>36</v>
      </c>
      <c r="I17" s="22" t="s">
        <v>626</v>
      </c>
      <c r="J17" s="184" t="str">
        <f t="shared" si="0"/>
        <v>VẬT LIỆU XÂY DỰNG (2TC),AN TOÀN LAO ĐỘNG (2TC),</v>
      </c>
      <c r="K17" s="185">
        <f t="shared" si="1"/>
        <v>4</v>
      </c>
      <c r="L17" s="115" t="str">
        <f>IF('71X1'!AX14&lt;1,"x"," ")</f>
        <v xml:space="preserve"> </v>
      </c>
      <c r="M17" s="115" t="str">
        <f>IF('71X1'!BB14&lt;1,"x"," ")</f>
        <v xml:space="preserve"> </v>
      </c>
      <c r="N17" s="115" t="str">
        <f>IF('71X1'!BJ14&lt;1,"x"," ")</f>
        <v xml:space="preserve"> </v>
      </c>
      <c r="O17" s="115" t="str">
        <f>IF('71X1'!BT14&lt;1,"x"," ")</f>
        <v xml:space="preserve"> </v>
      </c>
      <c r="P17" s="115" t="str">
        <f>IF('71X1'!CD14&lt;1,"x"," ")</f>
        <v xml:space="preserve"> </v>
      </c>
      <c r="Q17" s="115" t="str">
        <f>IF('71X1'!CN14&lt;1,"x"," ")</f>
        <v xml:space="preserve"> </v>
      </c>
      <c r="R17" s="115" t="str">
        <f>IF('71X1'!CX14&lt;1,"x"," ")</f>
        <v xml:space="preserve"> </v>
      </c>
      <c r="S17" s="115" t="str">
        <f>IF('71X1'!DH14&lt;1,"x"," ")</f>
        <v>x</v>
      </c>
      <c r="T17" s="115" t="str">
        <f>IF('71X1'!DZ14&lt;1,"x"," ")</f>
        <v xml:space="preserve"> </v>
      </c>
      <c r="U17" s="115" t="str">
        <f>IF('71X1'!EJ14&lt;1,"x"," ")</f>
        <v xml:space="preserve"> </v>
      </c>
      <c r="V17" s="115" t="str">
        <f>IF('71X1'!ET14&lt;1,"x"," ")</f>
        <v xml:space="preserve"> </v>
      </c>
      <c r="W17" s="115" t="str">
        <f>IF('71X1'!FD14&lt;1,"x"," ")</f>
        <v xml:space="preserve"> </v>
      </c>
      <c r="X17" s="115" t="str">
        <f>IF('71X1'!FN14&lt;1,"x"," ")</f>
        <v xml:space="preserve"> </v>
      </c>
      <c r="Y17" s="115" t="str">
        <f>IF('71X1'!FX14&lt;1,"x"," ")</f>
        <v>x</v>
      </c>
      <c r="Z17" s="115" t="str">
        <f>IF('71X1'!GH14&lt;1,"x"," ")</f>
        <v xml:space="preserve"> </v>
      </c>
    </row>
    <row r="18" spans="1:26" ht="21" customHeight="1">
      <c r="A18" s="1">
        <v>15</v>
      </c>
      <c r="B18" s="39" t="s">
        <v>31</v>
      </c>
      <c r="C18" s="36" t="s">
        <v>91</v>
      </c>
      <c r="D18" s="19" t="s">
        <v>92</v>
      </c>
      <c r="E18" s="20" t="s">
        <v>36</v>
      </c>
      <c r="F18" s="20"/>
      <c r="G18" s="21" t="s">
        <v>93</v>
      </c>
      <c r="H18" s="37" t="s">
        <v>36</v>
      </c>
      <c r="I18" s="22" t="s">
        <v>67</v>
      </c>
      <c r="J18" s="184" t="str">
        <f t="shared" si="0"/>
        <v/>
      </c>
      <c r="K18" s="185">
        <f t="shared" si="1"/>
        <v>0</v>
      </c>
      <c r="L18" s="115" t="str">
        <f>IF('71X1'!AX15&lt;1,"x"," ")</f>
        <v xml:space="preserve"> </v>
      </c>
      <c r="M18" s="115" t="str">
        <f>IF('71X1'!BB15&lt;1,"x"," ")</f>
        <v xml:space="preserve"> </v>
      </c>
      <c r="N18" s="115" t="str">
        <f>IF('71X1'!BJ15&lt;1,"x"," ")</f>
        <v xml:space="preserve"> </v>
      </c>
      <c r="O18" s="115" t="str">
        <f>IF('71X1'!BT15&lt;1,"x"," ")</f>
        <v xml:space="preserve"> </v>
      </c>
      <c r="P18" s="115" t="str">
        <f>IF('71X1'!CD15&lt;1,"x"," ")</f>
        <v xml:space="preserve"> </v>
      </c>
      <c r="Q18" s="115" t="str">
        <f>IF('71X1'!CN15&lt;1,"x"," ")</f>
        <v xml:space="preserve"> </v>
      </c>
      <c r="R18" s="115" t="str">
        <f>IF('71X1'!CX15&lt;1,"x"," ")</f>
        <v xml:space="preserve"> </v>
      </c>
      <c r="S18" s="115" t="str">
        <f>IF('71X1'!DH15&lt;1,"x"," ")</f>
        <v xml:space="preserve"> </v>
      </c>
      <c r="T18" s="115" t="str">
        <f>IF('71X1'!DZ15&lt;1,"x"," ")</f>
        <v xml:space="preserve"> </v>
      </c>
      <c r="U18" s="115" t="str">
        <f>IF('71X1'!EJ15&lt;1,"x"," ")</f>
        <v xml:space="preserve"> </v>
      </c>
      <c r="V18" s="115" t="str">
        <f>IF('71X1'!ET15&lt;1,"x"," ")</f>
        <v xml:space="preserve"> </v>
      </c>
      <c r="W18" s="115" t="str">
        <f>IF('71X1'!FD15&lt;1,"x"," ")</f>
        <v xml:space="preserve"> </v>
      </c>
      <c r="X18" s="115" t="str">
        <f>IF('71X1'!FN15&lt;1,"x"," ")</f>
        <v xml:space="preserve"> </v>
      </c>
      <c r="Y18" s="115" t="str">
        <f>IF('71X1'!FX15&lt;1,"x"," ")</f>
        <v xml:space="preserve"> </v>
      </c>
      <c r="Z18" s="115" t="str">
        <f>IF('71X1'!GH15&lt;1,"x"," ")</f>
        <v xml:space="preserve"> </v>
      </c>
    </row>
    <row r="19" spans="1:26" ht="51.75" customHeight="1">
      <c r="A19" s="1">
        <v>16</v>
      </c>
      <c r="B19" s="22" t="s">
        <v>31</v>
      </c>
      <c r="C19" s="36" t="s">
        <v>94</v>
      </c>
      <c r="D19" s="19" t="s">
        <v>95</v>
      </c>
      <c r="E19" s="20" t="s">
        <v>26</v>
      </c>
      <c r="F19" s="20"/>
      <c r="G19" s="21" t="s">
        <v>96</v>
      </c>
      <c r="H19" s="37" t="s">
        <v>36</v>
      </c>
      <c r="I19" s="22" t="s">
        <v>46</v>
      </c>
      <c r="J19" s="184" t="str">
        <f t="shared" si="0"/>
        <v>KỸ THUẬT THI CÔNG (3TC),AN TOÀN LAO ĐỘNG (2TC),DỰ TOÁN XÂY DỰNG (2TC),</v>
      </c>
      <c r="K19" s="185">
        <f t="shared" si="1"/>
        <v>7</v>
      </c>
      <c r="L19" s="115" t="str">
        <f>IF('71X1'!AX37&lt;1,"x"," ")</f>
        <v xml:space="preserve"> </v>
      </c>
      <c r="M19" s="115" t="str">
        <f>IF('71X1'!BB37&lt;1,"x"," ")</f>
        <v xml:space="preserve"> </v>
      </c>
      <c r="N19" s="115" t="str">
        <f>IF('71X1'!BJ37&lt;1,"x"," ")</f>
        <v xml:space="preserve"> </v>
      </c>
      <c r="O19" s="115" t="str">
        <f>IF('71X1'!BT37&lt;1,"x"," ")</f>
        <v xml:space="preserve"> </v>
      </c>
      <c r="P19" s="115" t="str">
        <f>IF('71X1'!CD37&lt;1,"x"," ")</f>
        <v xml:space="preserve"> </v>
      </c>
      <c r="Q19" s="115" t="str">
        <f>IF('71X1'!CN37&lt;1,"x"," ")</f>
        <v xml:space="preserve"> </v>
      </c>
      <c r="R19" s="115" t="str">
        <f>IF('71X1'!CX37&lt;1,"x"," ")</f>
        <v xml:space="preserve"> </v>
      </c>
      <c r="S19" s="115" t="str">
        <f>IF('71X1'!DH37&lt;1,"x"," ")</f>
        <v xml:space="preserve"> </v>
      </c>
      <c r="T19" s="115" t="str">
        <f>IF('71X1'!DZ37&lt;1,"x"," ")</f>
        <v xml:space="preserve"> </v>
      </c>
      <c r="U19" s="115" t="str">
        <f>IF('71X1'!EJ37&lt;1,"x"," ")</f>
        <v xml:space="preserve"> </v>
      </c>
      <c r="V19" s="115" t="str">
        <f>IF('71X1'!ET37&lt;1,"x"," ")</f>
        <v xml:space="preserve"> </v>
      </c>
      <c r="W19" s="115" t="str">
        <f>IF('71X1'!FD37&lt;1,"x"," ")</f>
        <v xml:space="preserve"> </v>
      </c>
      <c r="X19" s="115" t="str">
        <f>IF('71X1'!FN37&lt;1,"x"," ")</f>
        <v>x</v>
      </c>
      <c r="Y19" s="115" t="str">
        <f>IF('71X1'!FX37&lt;1,"x"," ")</f>
        <v>x</v>
      </c>
      <c r="Z19" s="115" t="str">
        <f>IF('71X1'!GH37&lt;1,"x"," ")</f>
        <v>x</v>
      </c>
    </row>
    <row r="20" spans="1:26" ht="54" customHeight="1">
      <c r="A20" s="1">
        <v>17</v>
      </c>
      <c r="B20" s="39" t="s">
        <v>31</v>
      </c>
      <c r="C20" s="36" t="s">
        <v>97</v>
      </c>
      <c r="D20" s="19" t="s">
        <v>98</v>
      </c>
      <c r="E20" s="20" t="s">
        <v>26</v>
      </c>
      <c r="F20" s="20"/>
      <c r="G20" s="21" t="s">
        <v>99</v>
      </c>
      <c r="H20" s="37" t="s">
        <v>36</v>
      </c>
      <c r="I20" s="22" t="s">
        <v>67</v>
      </c>
      <c r="J20" s="184" t="str">
        <f t="shared" si="0"/>
        <v>KỸ NĂNG SỐNG (3TC),KỸ THUẬT THI CÔNG (3TC),AN TOÀN LAO ĐỘNG (2TC),DỰ TOÁN XÂY DỰNG (2TC),</v>
      </c>
      <c r="K20" s="185">
        <f t="shared" si="1"/>
        <v>10</v>
      </c>
      <c r="L20" s="115" t="str">
        <f>IF('71X1'!AX38&lt;1,"x"," ")</f>
        <v xml:space="preserve"> </v>
      </c>
      <c r="M20" s="115" t="str">
        <f>IF('71X1'!BB38&lt;1,"x"," ")</f>
        <v xml:space="preserve"> </v>
      </c>
      <c r="N20" s="115" t="str">
        <f>IF('71X1'!BJ38&lt;1,"x"," ")</f>
        <v xml:space="preserve"> </v>
      </c>
      <c r="O20" s="115" t="str">
        <f>IF('71X1'!BT38&lt;1,"x"," ")</f>
        <v xml:space="preserve"> </v>
      </c>
      <c r="P20" s="115" t="str">
        <f>IF('71X1'!CD38&lt;1,"x"," ")</f>
        <v xml:space="preserve"> </v>
      </c>
      <c r="Q20" s="115" t="str">
        <f>IF('71X1'!CN38&lt;1,"x"," ")</f>
        <v xml:space="preserve"> </v>
      </c>
      <c r="R20" s="115" t="str">
        <f>IF('71X1'!CX38&lt;1,"x"," ")</f>
        <v xml:space="preserve"> </v>
      </c>
      <c r="S20" s="115" t="str">
        <f>IF('71X1'!DH38&lt;1,"x"," ")</f>
        <v xml:space="preserve"> </v>
      </c>
      <c r="T20" s="115" t="str">
        <f>IF('71X1'!DZ38&lt;1,"x"," ")</f>
        <v xml:space="preserve"> </v>
      </c>
      <c r="U20" s="115" t="str">
        <f>IF('71X1'!EJ38&lt;1,"x"," ")</f>
        <v xml:space="preserve"> </v>
      </c>
      <c r="V20" s="115" t="str">
        <f>IF('71X1'!ET38&lt;1,"x"," ")</f>
        <v xml:space="preserve"> </v>
      </c>
      <c r="W20" s="115" t="str">
        <f>IF('71X1'!FD38&lt;1,"x"," ")</f>
        <v>x</v>
      </c>
      <c r="X20" s="115" t="str">
        <f>IF('71X1'!FN38&lt;1,"x"," ")</f>
        <v>x</v>
      </c>
      <c r="Y20" s="115" t="str">
        <f>IF('71X1'!FX38&lt;1,"x"," ")</f>
        <v>x</v>
      </c>
      <c r="Z20" s="115" t="str">
        <f>IF('71X1'!GH38&lt;1,"x"," ")</f>
        <v>x</v>
      </c>
    </row>
    <row r="21" spans="1:26" ht="21" customHeight="1">
      <c r="A21" s="1">
        <v>18</v>
      </c>
      <c r="B21" s="22" t="s">
        <v>31</v>
      </c>
      <c r="C21" s="36" t="s">
        <v>100</v>
      </c>
      <c r="D21" s="19" t="s">
        <v>98</v>
      </c>
      <c r="E21" s="20" t="s">
        <v>26</v>
      </c>
      <c r="F21" s="20"/>
      <c r="G21" s="21" t="s">
        <v>101</v>
      </c>
      <c r="H21" s="37" t="s">
        <v>36</v>
      </c>
      <c r="I21" s="43" t="s">
        <v>46</v>
      </c>
      <c r="J21" s="184" t="str">
        <f t="shared" si="0"/>
        <v/>
      </c>
      <c r="K21" s="185">
        <f t="shared" si="1"/>
        <v>0</v>
      </c>
      <c r="L21" s="115" t="str">
        <f>IF('71X1'!AX16&lt;1,"x"," ")</f>
        <v xml:space="preserve"> </v>
      </c>
      <c r="M21" s="115" t="str">
        <f>IF('71X1'!BB16&lt;1,"x"," ")</f>
        <v xml:space="preserve"> </v>
      </c>
      <c r="N21" s="115" t="str">
        <f>IF('71X1'!BJ16&lt;1,"x"," ")</f>
        <v xml:space="preserve"> </v>
      </c>
      <c r="O21" s="115" t="str">
        <f>IF('71X1'!BT16&lt;1,"x"," ")</f>
        <v xml:space="preserve"> </v>
      </c>
      <c r="P21" s="115" t="str">
        <f>IF('71X1'!CD16&lt;1,"x"," ")</f>
        <v xml:space="preserve"> </v>
      </c>
      <c r="Q21" s="115" t="str">
        <f>IF('71X1'!CN16&lt;1,"x"," ")</f>
        <v xml:space="preserve"> </v>
      </c>
      <c r="R21" s="115" t="str">
        <f>IF('71X1'!CX16&lt;1,"x"," ")</f>
        <v xml:space="preserve"> </v>
      </c>
      <c r="S21" s="115" t="str">
        <f>IF('71X1'!DH16&lt;1,"x"," ")</f>
        <v xml:space="preserve"> </v>
      </c>
      <c r="T21" s="115" t="str">
        <f>IF('71X1'!DZ16&lt;1,"x"," ")</f>
        <v xml:space="preserve"> </v>
      </c>
      <c r="U21" s="115" t="str">
        <f>IF('71X1'!EJ16&lt;1,"x"," ")</f>
        <v xml:space="preserve"> </v>
      </c>
      <c r="V21" s="115" t="str">
        <f>IF('71X1'!ET16&lt;1,"x"," ")</f>
        <v xml:space="preserve"> </v>
      </c>
      <c r="W21" s="115" t="str">
        <f>IF('71X1'!FD16&lt;1,"x"," ")</f>
        <v xml:space="preserve"> </v>
      </c>
      <c r="X21" s="115" t="str">
        <f>IF('71X1'!FN16&lt;1,"x"," ")</f>
        <v xml:space="preserve"> </v>
      </c>
      <c r="Y21" s="115" t="str">
        <f>IF('71X1'!FX16&lt;1,"x"," ")</f>
        <v xml:space="preserve"> </v>
      </c>
      <c r="Z21" s="115" t="str">
        <f>IF('71X1'!GH16&lt;1,"x"," ")</f>
        <v xml:space="preserve"> </v>
      </c>
    </row>
    <row r="22" spans="1:26" ht="21" customHeight="1">
      <c r="A22" s="1">
        <v>19</v>
      </c>
      <c r="B22" s="39" t="s">
        <v>31</v>
      </c>
      <c r="C22" s="36" t="s">
        <v>102</v>
      </c>
      <c r="D22" s="19" t="s">
        <v>15</v>
      </c>
      <c r="E22" s="20" t="s">
        <v>103</v>
      </c>
      <c r="F22" s="20"/>
      <c r="G22" s="21" t="s">
        <v>104</v>
      </c>
      <c r="H22" s="37" t="s">
        <v>36</v>
      </c>
      <c r="I22" s="22" t="s">
        <v>105</v>
      </c>
      <c r="J22" s="184" t="str">
        <f t="shared" si="0"/>
        <v>VẬT LIỆU XÂY DỰNG (2TC),</v>
      </c>
      <c r="K22" s="185">
        <f t="shared" si="1"/>
        <v>2</v>
      </c>
      <c r="L22" s="115" t="str">
        <f>IF('71X1'!AX33&lt;1,"x"," ")</f>
        <v xml:space="preserve"> </v>
      </c>
      <c r="M22" s="115" t="str">
        <f>IF('71X1'!BB33&lt;1,"x"," ")</f>
        <v xml:space="preserve"> </v>
      </c>
      <c r="N22" s="115" t="str">
        <f>IF('71X1'!BJ33&lt;1,"x"," ")</f>
        <v xml:space="preserve"> </v>
      </c>
      <c r="O22" s="115" t="str">
        <f>IF('71X1'!BT33&lt;1,"x"," ")</f>
        <v xml:space="preserve"> </v>
      </c>
      <c r="P22" s="115" t="str">
        <f>IF('71X1'!CD33&lt;1,"x"," ")</f>
        <v xml:space="preserve"> </v>
      </c>
      <c r="Q22" s="115" t="str">
        <f>IF('71X1'!CN33&lt;1,"x"," ")</f>
        <v xml:space="preserve"> </v>
      </c>
      <c r="R22" s="115" t="str">
        <f>IF('71X1'!CX33&lt;1,"x"," ")</f>
        <v xml:space="preserve"> </v>
      </c>
      <c r="S22" s="115" t="str">
        <f>IF('71X1'!DH33&lt;1,"x"," ")</f>
        <v>x</v>
      </c>
      <c r="T22" s="115" t="str">
        <f>IF('71X1'!DZ33&lt;1,"x"," ")</f>
        <v xml:space="preserve"> </v>
      </c>
      <c r="U22" s="115" t="str">
        <f>IF('71X1'!EJ33&lt;1,"x"," ")</f>
        <v xml:space="preserve"> </v>
      </c>
      <c r="V22" s="115" t="str">
        <f>IF('71X1'!ET33&lt;1,"x"," ")</f>
        <v xml:space="preserve"> </v>
      </c>
      <c r="W22" s="115" t="str">
        <f>IF('71X1'!FD33&lt;1,"x"," ")</f>
        <v xml:space="preserve"> </v>
      </c>
      <c r="X22" s="115" t="str">
        <f>IF('71X1'!FN33&lt;1,"x"," ")</f>
        <v xml:space="preserve"> </v>
      </c>
      <c r="Y22" s="115" t="str">
        <f>IF('71X1'!FX33&lt;1,"x"," ")</f>
        <v xml:space="preserve"> </v>
      </c>
      <c r="Z22" s="115" t="str">
        <f>IF('71X1'!GH33&lt;1,"x"," ")</f>
        <v xml:space="preserve"> </v>
      </c>
    </row>
    <row r="23" spans="1:26" ht="21" customHeight="1">
      <c r="A23" s="1">
        <v>20</v>
      </c>
      <c r="B23" s="22" t="s">
        <v>31</v>
      </c>
      <c r="C23" s="36" t="s">
        <v>107</v>
      </c>
      <c r="D23" s="19" t="s">
        <v>108</v>
      </c>
      <c r="E23" s="20" t="s">
        <v>109</v>
      </c>
      <c r="F23" s="20"/>
      <c r="G23" s="21" t="s">
        <v>73</v>
      </c>
      <c r="H23" s="37" t="s">
        <v>36</v>
      </c>
      <c r="I23" s="22" t="s">
        <v>52</v>
      </c>
      <c r="J23" s="184" t="str">
        <f t="shared" si="0"/>
        <v/>
      </c>
      <c r="K23" s="185">
        <f t="shared" si="1"/>
        <v>0</v>
      </c>
      <c r="L23" s="115" t="str">
        <f>IF('71X1'!AX17&lt;1,"x"," ")</f>
        <v xml:space="preserve"> </v>
      </c>
      <c r="M23" s="115" t="str">
        <f>IF('71X1'!BB17&lt;1,"x"," ")</f>
        <v xml:space="preserve"> </v>
      </c>
      <c r="N23" s="115" t="str">
        <f>IF('71X1'!BJ17&lt;1,"x"," ")</f>
        <v xml:space="preserve"> </v>
      </c>
      <c r="O23" s="115" t="str">
        <f>IF('71X1'!BT17&lt;1,"x"," ")</f>
        <v xml:space="preserve"> </v>
      </c>
      <c r="P23" s="115" t="str">
        <f>IF('71X1'!CD17&lt;1,"x"," ")</f>
        <v xml:space="preserve"> </v>
      </c>
      <c r="Q23" s="115" t="str">
        <f>IF('71X1'!CN17&lt;1,"x"," ")</f>
        <v xml:space="preserve"> </v>
      </c>
      <c r="R23" s="115" t="str">
        <f>IF('71X1'!CX17&lt;1,"x"," ")</f>
        <v xml:space="preserve"> </v>
      </c>
      <c r="S23" s="115" t="str">
        <f>IF('71X1'!DH17&lt;1,"x"," ")</f>
        <v xml:space="preserve"> </v>
      </c>
      <c r="T23" s="115" t="str">
        <f>IF('71X1'!DZ17&lt;1,"x"," ")</f>
        <v xml:space="preserve"> </v>
      </c>
      <c r="U23" s="115" t="str">
        <f>IF('71X1'!EJ17&lt;1,"x"," ")</f>
        <v xml:space="preserve"> </v>
      </c>
      <c r="V23" s="115" t="str">
        <f>IF('71X1'!ET17&lt;1,"x"," ")</f>
        <v xml:space="preserve"> </v>
      </c>
      <c r="W23" s="115" t="str">
        <f>IF('71X1'!FD17&lt;1,"x"," ")</f>
        <v xml:space="preserve"> </v>
      </c>
      <c r="X23" s="115" t="str">
        <f>IF('71X1'!FN17&lt;1,"x"," ")</f>
        <v xml:space="preserve"> </v>
      </c>
      <c r="Y23" s="115" t="str">
        <f>IF('71X1'!FX17&lt;1,"x"," ")</f>
        <v xml:space="preserve"> </v>
      </c>
      <c r="Z23" s="115" t="str">
        <f>IF('71X1'!GH17&lt;1,"x"," ")</f>
        <v xml:space="preserve"> </v>
      </c>
    </row>
    <row r="24" spans="1:26" ht="21" customHeight="1">
      <c r="A24" s="1">
        <v>21</v>
      </c>
      <c r="B24" s="39" t="s">
        <v>31</v>
      </c>
      <c r="C24" s="36" t="s">
        <v>110</v>
      </c>
      <c r="D24" s="19" t="s">
        <v>49</v>
      </c>
      <c r="E24" s="20" t="s">
        <v>111</v>
      </c>
      <c r="F24" s="20"/>
      <c r="G24" s="21" t="s">
        <v>112</v>
      </c>
      <c r="H24" s="37" t="s">
        <v>36</v>
      </c>
      <c r="I24" s="22" t="s">
        <v>46</v>
      </c>
      <c r="J24" s="184" t="str">
        <f t="shared" si="0"/>
        <v>VẬT LIỆU XÂY DỰNG (2TC),</v>
      </c>
      <c r="K24" s="185">
        <f t="shared" si="1"/>
        <v>2</v>
      </c>
      <c r="L24" s="115" t="str">
        <f>IF('71X1'!AX18&lt;1,"x"," ")</f>
        <v xml:space="preserve"> </v>
      </c>
      <c r="M24" s="115" t="str">
        <f>IF('71X1'!BB18&lt;1,"x"," ")</f>
        <v xml:space="preserve"> </v>
      </c>
      <c r="N24" s="115" t="str">
        <f>IF('71X1'!BJ18&lt;1,"x"," ")</f>
        <v xml:space="preserve"> </v>
      </c>
      <c r="O24" s="115" t="str">
        <f>IF('71X1'!BT18&lt;1,"x"," ")</f>
        <v xml:space="preserve"> </v>
      </c>
      <c r="P24" s="115" t="str">
        <f>IF('71X1'!CD18&lt;1,"x"," ")</f>
        <v xml:space="preserve"> </v>
      </c>
      <c r="Q24" s="115" t="str">
        <f>IF('71X1'!CN18&lt;1,"x"," ")</f>
        <v xml:space="preserve"> </v>
      </c>
      <c r="R24" s="115" t="str">
        <f>IF('71X1'!CX18&lt;1,"x"," ")</f>
        <v xml:space="preserve"> </v>
      </c>
      <c r="S24" s="115" t="str">
        <f>IF('71X1'!DH18&lt;1,"x"," ")</f>
        <v>x</v>
      </c>
      <c r="T24" s="115" t="str">
        <f>IF('71X1'!DZ18&lt;1,"x"," ")</f>
        <v xml:space="preserve"> </v>
      </c>
      <c r="U24" s="115" t="str">
        <f>IF('71X1'!EJ18&lt;1,"x"," ")</f>
        <v xml:space="preserve"> </v>
      </c>
      <c r="V24" s="115" t="str">
        <f>IF('71X1'!ET18&lt;1,"x"," ")</f>
        <v xml:space="preserve"> </v>
      </c>
      <c r="W24" s="115" t="str">
        <f>IF('71X1'!FD18&lt;1,"x"," ")</f>
        <v xml:space="preserve"> </v>
      </c>
      <c r="X24" s="115" t="str">
        <f>IF('71X1'!FN18&lt;1,"x"," ")</f>
        <v xml:space="preserve"> </v>
      </c>
      <c r="Y24" s="115" t="str">
        <f>IF('71X1'!FX18&lt;1,"x"," ")</f>
        <v xml:space="preserve"> </v>
      </c>
      <c r="Z24" s="115" t="str">
        <f>IF('71X1'!GH18&lt;1,"x"," ")</f>
        <v xml:space="preserve"> </v>
      </c>
    </row>
    <row r="25" spans="1:26" ht="21" customHeight="1">
      <c r="A25" s="1">
        <v>22</v>
      </c>
      <c r="B25" s="39" t="s">
        <v>31</v>
      </c>
      <c r="C25" s="36" t="s">
        <v>117</v>
      </c>
      <c r="D25" s="19" t="s">
        <v>118</v>
      </c>
      <c r="E25" s="20" t="s">
        <v>119</v>
      </c>
      <c r="F25" s="20"/>
      <c r="G25" s="21" t="s">
        <v>120</v>
      </c>
      <c r="H25" s="37" t="s">
        <v>36</v>
      </c>
      <c r="I25" s="22" t="s">
        <v>121</v>
      </c>
      <c r="J25" s="184" t="str">
        <f t="shared" si="0"/>
        <v/>
      </c>
      <c r="K25" s="185">
        <f t="shared" si="1"/>
        <v>0</v>
      </c>
      <c r="L25" s="115" t="str">
        <f>IF('71X1'!AX19&lt;1,"x"," ")</f>
        <v xml:space="preserve"> </v>
      </c>
      <c r="M25" s="115" t="str">
        <f>IF('71X1'!BB19&lt;1,"x"," ")</f>
        <v xml:space="preserve"> </v>
      </c>
      <c r="N25" s="115" t="str">
        <f>IF('71X1'!BJ19&lt;1,"x"," ")</f>
        <v xml:space="preserve"> </v>
      </c>
      <c r="O25" s="115" t="str">
        <f>IF('71X1'!BT19&lt;1,"x"," ")</f>
        <v xml:space="preserve"> </v>
      </c>
      <c r="P25" s="115" t="str">
        <f>IF('71X1'!CD19&lt;1,"x"," ")</f>
        <v xml:space="preserve"> </v>
      </c>
      <c r="Q25" s="115" t="str">
        <f>IF('71X1'!CN19&lt;1,"x"," ")</f>
        <v xml:space="preserve"> </v>
      </c>
      <c r="R25" s="115" t="str">
        <f>IF('71X1'!CX19&lt;1,"x"," ")</f>
        <v xml:space="preserve"> </v>
      </c>
      <c r="S25" s="115" t="str">
        <f>IF('71X1'!DH19&lt;1,"x"," ")</f>
        <v xml:space="preserve"> </v>
      </c>
      <c r="T25" s="115" t="str">
        <f>IF('71X1'!DZ19&lt;1,"x"," ")</f>
        <v xml:space="preserve"> </v>
      </c>
      <c r="U25" s="115" t="str">
        <f>IF('71X1'!EJ19&lt;1,"x"," ")</f>
        <v xml:space="preserve"> </v>
      </c>
      <c r="V25" s="115" t="str">
        <f>IF('71X1'!ET19&lt;1,"x"," ")</f>
        <v xml:space="preserve"> </v>
      </c>
      <c r="W25" s="115" t="str">
        <f>IF('71X1'!FD19&lt;1,"x"," ")</f>
        <v xml:space="preserve"> </v>
      </c>
      <c r="X25" s="115" t="str">
        <f>IF('71X1'!FN19&lt;1,"x"," ")</f>
        <v xml:space="preserve"> </v>
      </c>
      <c r="Y25" s="115" t="str">
        <f>IF('71X1'!FX19&lt;1,"x"," ")</f>
        <v xml:space="preserve"> </v>
      </c>
      <c r="Z25" s="115" t="str">
        <f>IF('71X1'!GH19&lt;1,"x"," ")</f>
        <v xml:space="preserve"> </v>
      </c>
    </row>
    <row r="26" spans="1:26" ht="21" customHeight="1">
      <c r="A26" s="1">
        <v>23</v>
      </c>
      <c r="B26" s="22" t="s">
        <v>31</v>
      </c>
      <c r="C26" s="36" t="s">
        <v>122</v>
      </c>
      <c r="D26" s="40" t="s">
        <v>123</v>
      </c>
      <c r="E26" s="41" t="s">
        <v>124</v>
      </c>
      <c r="F26" s="41"/>
      <c r="G26" s="21" t="s">
        <v>125</v>
      </c>
      <c r="H26" s="37" t="s">
        <v>36</v>
      </c>
      <c r="I26" s="22" t="s">
        <v>46</v>
      </c>
      <c r="J26" s="184" t="str">
        <f t="shared" si="0"/>
        <v>VẬT LIỆU XÂY DỰNG (2TC),</v>
      </c>
      <c r="K26" s="185">
        <f t="shared" si="1"/>
        <v>2</v>
      </c>
      <c r="L26" s="115" t="str">
        <f>IF('71X1'!AX20&lt;1,"x"," ")</f>
        <v xml:space="preserve"> </v>
      </c>
      <c r="M26" s="115" t="str">
        <f>IF('71X1'!BB20&lt;1,"x"," ")</f>
        <v xml:space="preserve"> </v>
      </c>
      <c r="N26" s="115" t="str">
        <f>IF('71X1'!BJ20&lt;1,"x"," ")</f>
        <v xml:space="preserve"> </v>
      </c>
      <c r="O26" s="115" t="str">
        <f>IF('71X1'!BT20&lt;1,"x"," ")</f>
        <v xml:space="preserve"> </v>
      </c>
      <c r="P26" s="115" t="str">
        <f>IF('71X1'!CD20&lt;1,"x"," ")</f>
        <v xml:space="preserve"> </v>
      </c>
      <c r="Q26" s="115" t="str">
        <f>IF('71X1'!CN20&lt;1,"x"," ")</f>
        <v xml:space="preserve"> </v>
      </c>
      <c r="R26" s="115" t="str">
        <f>IF('71X1'!CX20&lt;1,"x"," ")</f>
        <v xml:space="preserve"> </v>
      </c>
      <c r="S26" s="115" t="str">
        <f>IF('71X1'!DH20&lt;1,"x"," ")</f>
        <v>x</v>
      </c>
      <c r="T26" s="115" t="str">
        <f>IF('71X1'!DZ20&lt;1,"x"," ")</f>
        <v xml:space="preserve"> </v>
      </c>
      <c r="U26" s="115" t="str">
        <f>IF('71X1'!EJ20&lt;1,"x"," ")</f>
        <v xml:space="preserve"> </v>
      </c>
      <c r="V26" s="115" t="str">
        <f>IF('71X1'!ET20&lt;1,"x"," ")</f>
        <v xml:space="preserve"> </v>
      </c>
      <c r="W26" s="115" t="str">
        <f>IF('71X1'!FD20&lt;1,"x"," ")</f>
        <v xml:space="preserve"> </v>
      </c>
      <c r="X26" s="115" t="str">
        <f>IF('71X1'!FN20&lt;1,"x"," ")</f>
        <v xml:space="preserve"> </v>
      </c>
      <c r="Y26" s="115" t="str">
        <f>IF('71X1'!FX20&lt;1,"x"," ")</f>
        <v xml:space="preserve"> </v>
      </c>
      <c r="Z26" s="115" t="str">
        <f>IF('71X1'!GH20&lt;1,"x"," ")</f>
        <v xml:space="preserve"> </v>
      </c>
    </row>
    <row r="27" spans="1:26" ht="21" customHeight="1">
      <c r="A27" s="1">
        <v>24</v>
      </c>
      <c r="B27" s="39" t="s">
        <v>31</v>
      </c>
      <c r="C27" s="36" t="s">
        <v>126</v>
      </c>
      <c r="D27" s="40" t="s">
        <v>29</v>
      </c>
      <c r="E27" s="41" t="s">
        <v>124</v>
      </c>
      <c r="F27" s="41"/>
      <c r="G27" s="21" t="s">
        <v>127</v>
      </c>
      <c r="H27" s="37" t="s">
        <v>36</v>
      </c>
      <c r="I27" s="22" t="s">
        <v>121</v>
      </c>
      <c r="J27" s="184" t="str">
        <f t="shared" si="0"/>
        <v/>
      </c>
      <c r="K27" s="185">
        <f t="shared" si="1"/>
        <v>0</v>
      </c>
      <c r="L27" s="115" t="str">
        <f>IF('71X1'!AX21&lt;1,"x"," ")</f>
        <v xml:space="preserve"> </v>
      </c>
      <c r="M27" s="115" t="str">
        <f>IF('71X1'!BB21&lt;1,"x"," ")</f>
        <v xml:space="preserve"> </v>
      </c>
      <c r="N27" s="115" t="str">
        <f>IF('71X1'!BJ21&lt;1,"x"," ")</f>
        <v xml:space="preserve"> </v>
      </c>
      <c r="O27" s="115" t="str">
        <f>IF('71X1'!BT21&lt;1,"x"," ")</f>
        <v xml:space="preserve"> </v>
      </c>
      <c r="P27" s="115" t="str">
        <f>IF('71X1'!CD21&lt;1,"x"," ")</f>
        <v xml:space="preserve"> </v>
      </c>
      <c r="Q27" s="115" t="str">
        <f>IF('71X1'!CN21&lt;1,"x"," ")</f>
        <v xml:space="preserve"> </v>
      </c>
      <c r="R27" s="115" t="str">
        <f>IF('71X1'!CX21&lt;1,"x"," ")</f>
        <v xml:space="preserve"> </v>
      </c>
      <c r="S27" s="115" t="str">
        <f>IF('71X1'!DH21&lt;1,"x"," ")</f>
        <v xml:space="preserve"> </v>
      </c>
      <c r="T27" s="115" t="str">
        <f>IF('71X1'!DZ21&lt;1,"x"," ")</f>
        <v xml:space="preserve"> </v>
      </c>
      <c r="U27" s="115" t="str">
        <f>IF('71X1'!EJ21&lt;1,"x"," ")</f>
        <v xml:space="preserve"> </v>
      </c>
      <c r="V27" s="115" t="str">
        <f>IF('71X1'!ET21&lt;1,"x"," ")</f>
        <v xml:space="preserve"> </v>
      </c>
      <c r="W27" s="115" t="str">
        <f>IF('71X1'!FD21&lt;1,"x"," ")</f>
        <v xml:space="preserve"> </v>
      </c>
      <c r="X27" s="115" t="str">
        <f>IF('71X1'!FN21&lt;1,"x"," ")</f>
        <v xml:space="preserve"> </v>
      </c>
      <c r="Y27" s="115" t="str">
        <f>IF('71X1'!FX21&lt;1,"x"," ")</f>
        <v xml:space="preserve"> </v>
      </c>
      <c r="Z27" s="115" t="str">
        <f>IF('71X1'!GH21&lt;1,"x"," ")</f>
        <v xml:space="preserve"> </v>
      </c>
    </row>
    <row r="28" spans="1:26" ht="21" customHeight="1">
      <c r="A28" s="1">
        <v>25</v>
      </c>
      <c r="B28" s="22" t="s">
        <v>31</v>
      </c>
      <c r="C28" s="52" t="s">
        <v>128</v>
      </c>
      <c r="D28" s="19" t="s">
        <v>129</v>
      </c>
      <c r="E28" s="20" t="s">
        <v>24</v>
      </c>
      <c r="F28" s="20"/>
      <c r="G28" s="21" t="s">
        <v>130</v>
      </c>
      <c r="H28" s="37" t="s">
        <v>36</v>
      </c>
      <c r="I28" s="22" t="s">
        <v>131</v>
      </c>
      <c r="J28" s="184" t="str">
        <f t="shared" si="0"/>
        <v>CẤU TẠO KIẾN TRÚC (3TC),</v>
      </c>
      <c r="K28" s="185">
        <f t="shared" si="1"/>
        <v>3</v>
      </c>
      <c r="L28" s="115" t="str">
        <f>IF('71X1'!AX22&lt;1,"x"," ")</f>
        <v xml:space="preserve"> </v>
      </c>
      <c r="M28" s="115" t="str">
        <f>IF('71X1'!BB22&lt;1,"x"," ")</f>
        <v xml:space="preserve"> </v>
      </c>
      <c r="N28" s="115" t="str">
        <f>IF('71X1'!BJ22&lt;1,"x"," ")</f>
        <v xml:space="preserve"> </v>
      </c>
      <c r="O28" s="115" t="str">
        <f>IF('71X1'!BT22&lt;1,"x"," ")</f>
        <v xml:space="preserve"> </v>
      </c>
      <c r="P28" s="115" t="str">
        <f>IF('71X1'!CD22&lt;1,"x"," ")</f>
        <v xml:space="preserve"> </v>
      </c>
      <c r="Q28" s="115" t="str">
        <f>IF('71X1'!CN22&lt;1,"x"," ")</f>
        <v xml:space="preserve"> </v>
      </c>
      <c r="R28" s="115" t="str">
        <f>IF('71X1'!CX22&lt;1,"x"," ")</f>
        <v xml:space="preserve"> </v>
      </c>
      <c r="S28" s="115" t="str">
        <f>IF('71X1'!DH22&lt;1,"x"," ")</f>
        <v xml:space="preserve"> </v>
      </c>
      <c r="T28" s="115" t="str">
        <f>IF('71X1'!DZ22&lt;1,"x"," ")</f>
        <v xml:space="preserve"> </v>
      </c>
      <c r="U28" s="115" t="str">
        <f>IF('71X1'!EJ22&lt;1,"x"," ")</f>
        <v>x</v>
      </c>
      <c r="V28" s="115" t="str">
        <f>IF('71X1'!ET22&lt;1,"x"," ")</f>
        <v xml:space="preserve"> </v>
      </c>
      <c r="W28" s="115" t="str">
        <f>IF('71X1'!FD22&lt;1,"x"," ")</f>
        <v xml:space="preserve"> </v>
      </c>
      <c r="X28" s="115" t="str">
        <f>IF('71X1'!FN22&lt;1,"x"," ")</f>
        <v xml:space="preserve"> </v>
      </c>
      <c r="Y28" s="115" t="str">
        <f>IF('71X1'!FX22&lt;1,"x"," ")</f>
        <v xml:space="preserve"> </v>
      </c>
      <c r="Z28" s="115" t="str">
        <f>IF('71X1'!GH22&lt;1,"x"," ")</f>
        <v xml:space="preserve"> </v>
      </c>
    </row>
    <row r="29" spans="1:26" ht="21" customHeight="1">
      <c r="A29" s="1">
        <v>26</v>
      </c>
      <c r="B29" s="22" t="s">
        <v>31</v>
      </c>
      <c r="C29" s="52" t="s">
        <v>134</v>
      </c>
      <c r="D29" s="19" t="s">
        <v>135</v>
      </c>
      <c r="E29" s="20" t="s">
        <v>20</v>
      </c>
      <c r="F29" s="20" t="s">
        <v>629</v>
      </c>
      <c r="G29" s="21" t="s">
        <v>136</v>
      </c>
      <c r="H29" s="37" t="s">
        <v>36</v>
      </c>
      <c r="I29" s="22" t="s">
        <v>626</v>
      </c>
      <c r="J29" s="184" t="str">
        <f t="shared" si="0"/>
        <v/>
      </c>
      <c r="K29" s="185">
        <f t="shared" si="1"/>
        <v>0</v>
      </c>
      <c r="L29" s="115" t="str">
        <f>IF('71X1'!AX23&lt;1,"x"," ")</f>
        <v xml:space="preserve"> </v>
      </c>
      <c r="M29" s="115" t="str">
        <f>IF('71X1'!BB23&lt;1,"x"," ")</f>
        <v xml:space="preserve"> </v>
      </c>
      <c r="N29" s="115" t="str">
        <f>IF('71X1'!BJ23&lt;1,"x"," ")</f>
        <v xml:space="preserve"> </v>
      </c>
      <c r="O29" s="115" t="str">
        <f>IF('71X1'!BT23&lt;1,"x"," ")</f>
        <v xml:space="preserve"> </v>
      </c>
      <c r="P29" s="115" t="str">
        <f>IF('71X1'!CD23&lt;1,"x"," ")</f>
        <v xml:space="preserve"> </v>
      </c>
      <c r="Q29" s="115" t="str">
        <f>IF('71X1'!CN23&lt;1,"x"," ")</f>
        <v xml:space="preserve"> </v>
      </c>
      <c r="R29" s="115" t="str">
        <f>IF('71X1'!CX23&lt;1,"x"," ")</f>
        <v xml:space="preserve"> </v>
      </c>
      <c r="S29" s="115" t="str">
        <f>IF('71X1'!DH23&lt;1,"x"," ")</f>
        <v xml:space="preserve"> </v>
      </c>
      <c r="T29" s="115" t="str">
        <f>IF('71X1'!DZ23&lt;1,"x"," ")</f>
        <v xml:space="preserve"> </v>
      </c>
      <c r="U29" s="115" t="str">
        <f>IF('71X1'!EJ23&lt;1,"x"," ")</f>
        <v xml:space="preserve"> </v>
      </c>
      <c r="V29" s="115" t="str">
        <f>IF('71X1'!ET23&lt;1,"x"," ")</f>
        <v xml:space="preserve"> </v>
      </c>
      <c r="W29" s="115" t="str">
        <f>IF('71X1'!FD23&lt;1,"x"," ")</f>
        <v xml:space="preserve"> </v>
      </c>
      <c r="X29" s="115" t="str">
        <f>IF('71X1'!FN23&lt;1,"x"," ")</f>
        <v xml:space="preserve"> </v>
      </c>
      <c r="Y29" s="115" t="str">
        <f>IF('71X1'!FX23&lt;1,"x"," ")</f>
        <v xml:space="preserve"> </v>
      </c>
      <c r="Z29" s="115" t="str">
        <f>IF('71X1'!GH23&lt;1,"x"," ")</f>
        <v xml:space="preserve"> </v>
      </c>
    </row>
    <row r="30" spans="1:26" ht="21" customHeight="1">
      <c r="A30" s="1">
        <v>27</v>
      </c>
      <c r="B30" s="39" t="s">
        <v>31</v>
      </c>
      <c r="C30" s="36" t="s">
        <v>137</v>
      </c>
      <c r="D30" s="19" t="s">
        <v>138</v>
      </c>
      <c r="E30" s="20" t="s">
        <v>139</v>
      </c>
      <c r="F30" s="20" t="s">
        <v>630</v>
      </c>
      <c r="G30" s="21" t="s">
        <v>140</v>
      </c>
      <c r="H30" s="37" t="s">
        <v>36</v>
      </c>
      <c r="I30" s="22" t="s">
        <v>46</v>
      </c>
      <c r="J30" s="184" t="str">
        <f t="shared" si="0"/>
        <v/>
      </c>
      <c r="K30" s="185">
        <f t="shared" si="1"/>
        <v>0</v>
      </c>
      <c r="L30" s="115" t="str">
        <f>IF('71X1'!AX24&lt;1,"x"," ")</f>
        <v xml:space="preserve"> </v>
      </c>
      <c r="M30" s="115" t="str">
        <f>IF('71X1'!BB24&lt;1,"x"," ")</f>
        <v xml:space="preserve"> </v>
      </c>
      <c r="N30" s="115" t="str">
        <f>IF('71X1'!BJ24&lt;1,"x"," ")</f>
        <v xml:space="preserve"> </v>
      </c>
      <c r="O30" s="115" t="str">
        <f>IF('71X1'!BT24&lt;1,"x"," ")</f>
        <v xml:space="preserve"> </v>
      </c>
      <c r="P30" s="115" t="str">
        <f>IF('71X1'!CD24&lt;1,"x"," ")</f>
        <v xml:space="preserve"> </v>
      </c>
      <c r="Q30" s="115" t="str">
        <f>IF('71X1'!CN24&lt;1,"x"," ")</f>
        <v xml:space="preserve"> </v>
      </c>
      <c r="R30" s="115" t="str">
        <f>IF('71X1'!CX24&lt;1,"x"," ")</f>
        <v xml:space="preserve"> </v>
      </c>
      <c r="S30" s="115" t="str">
        <f>IF('71X1'!DH24&lt;1,"x"," ")</f>
        <v xml:space="preserve"> </v>
      </c>
      <c r="T30" s="115" t="str">
        <f>IF('71X1'!DZ24&lt;1,"x"," ")</f>
        <v xml:space="preserve"> </v>
      </c>
      <c r="U30" s="115" t="str">
        <f>IF('71X1'!EJ24&lt;1,"x"," ")</f>
        <v xml:space="preserve"> </v>
      </c>
      <c r="V30" s="115" t="str">
        <f>IF('71X1'!ET24&lt;1,"x"," ")</f>
        <v xml:space="preserve"> </v>
      </c>
      <c r="W30" s="115" t="str">
        <f>IF('71X1'!FD24&lt;1,"x"," ")</f>
        <v xml:space="preserve"> </v>
      </c>
      <c r="X30" s="115" t="str">
        <f>IF('71X1'!FN24&lt;1,"x"," ")</f>
        <v xml:space="preserve"> </v>
      </c>
      <c r="Y30" s="115" t="str">
        <f>IF('71X1'!FX24&lt;1,"x"," ")</f>
        <v xml:space="preserve"> </v>
      </c>
      <c r="Z30" s="115" t="str">
        <f>IF('71X1'!GH24&lt;1,"x"," ")</f>
        <v xml:space="preserve"> </v>
      </c>
    </row>
    <row r="31" spans="1:26" ht="21" customHeight="1">
      <c r="A31" s="1">
        <v>28</v>
      </c>
      <c r="B31" s="22" t="s">
        <v>31</v>
      </c>
      <c r="C31" s="36" t="s">
        <v>141</v>
      </c>
      <c r="D31" s="19" t="s">
        <v>142</v>
      </c>
      <c r="E31" s="20" t="s">
        <v>143</v>
      </c>
      <c r="F31" s="20" t="s">
        <v>622</v>
      </c>
      <c r="G31" s="21" t="s">
        <v>144</v>
      </c>
      <c r="H31" s="37" t="s">
        <v>36</v>
      </c>
      <c r="I31" s="22" t="s">
        <v>145</v>
      </c>
      <c r="J31" s="184" t="str">
        <f t="shared" si="0"/>
        <v>GDQP (2TC),</v>
      </c>
      <c r="K31" s="185">
        <f t="shared" si="1"/>
        <v>2</v>
      </c>
      <c r="L31" s="115" t="str">
        <f>IF('71X1'!AX25&lt;1,"x"," ")</f>
        <v xml:space="preserve"> </v>
      </c>
      <c r="M31" s="115" t="str">
        <f>IF('71X1'!BB25&lt;1,"x"," ")</f>
        <v>x</v>
      </c>
      <c r="N31" s="115" t="str">
        <f>IF('71X1'!BJ25&lt;1,"x"," ")</f>
        <v xml:space="preserve"> </v>
      </c>
      <c r="O31" s="115" t="str">
        <f>IF('71X1'!BT25&lt;1,"x"," ")</f>
        <v xml:space="preserve"> </v>
      </c>
      <c r="P31" s="115" t="str">
        <f>IF('71X1'!CD25&lt;1,"x"," ")</f>
        <v xml:space="preserve"> </v>
      </c>
      <c r="Q31" s="115" t="str">
        <f>IF('71X1'!CN25&lt;1,"x"," ")</f>
        <v xml:space="preserve"> </v>
      </c>
      <c r="R31" s="115" t="str">
        <f>IF('71X1'!CX25&lt;1,"x"," ")</f>
        <v xml:space="preserve"> </v>
      </c>
      <c r="S31" s="115" t="str">
        <f>IF('71X1'!DH25&lt;1,"x"," ")</f>
        <v xml:space="preserve"> </v>
      </c>
      <c r="T31" s="115" t="str">
        <f>IF('71X1'!DZ25&lt;1,"x"," ")</f>
        <v xml:space="preserve"> </v>
      </c>
      <c r="U31" s="115" t="str">
        <f>IF('71X1'!EJ25&lt;1,"x"," ")</f>
        <v xml:space="preserve"> </v>
      </c>
      <c r="V31" s="115" t="str">
        <f>IF('71X1'!ET25&lt;1,"x"," ")</f>
        <v xml:space="preserve"> </v>
      </c>
      <c r="W31" s="115" t="str">
        <f>IF('71X1'!FD25&lt;1,"x"," ")</f>
        <v xml:space="preserve"> </v>
      </c>
      <c r="X31" s="115" t="str">
        <f>IF('71X1'!FN25&lt;1,"x"," ")</f>
        <v xml:space="preserve"> </v>
      </c>
      <c r="Y31" s="115" t="str">
        <f>IF('71X1'!FX25&lt;1,"x"," ")</f>
        <v xml:space="preserve"> </v>
      </c>
      <c r="Z31" s="115" t="str">
        <f>IF('71X1'!GH25&lt;1,"x"," ")</f>
        <v xml:space="preserve"> </v>
      </c>
    </row>
    <row r="32" spans="1:26" ht="55.5" customHeight="1">
      <c r="A32" s="1">
        <v>29</v>
      </c>
      <c r="B32" s="39" t="s">
        <v>31</v>
      </c>
      <c r="C32" s="36" t="s">
        <v>146</v>
      </c>
      <c r="D32" s="19" t="s">
        <v>147</v>
      </c>
      <c r="E32" s="20" t="s">
        <v>148</v>
      </c>
      <c r="F32" s="20" t="s">
        <v>622</v>
      </c>
      <c r="G32" s="21" t="s">
        <v>149</v>
      </c>
      <c r="H32" s="37" t="s">
        <v>36</v>
      </c>
      <c r="I32" s="22" t="s">
        <v>150</v>
      </c>
      <c r="J32" s="184" t="str">
        <f t="shared" si="0"/>
        <v>GDTC (1TC),GDQP (2TC),SỬ DỤNG NĂNG LƯỢNG TIẾT KIỆM VÀ HIỆU QUẢ (2TC),CẤU TẠO KIẾN TRÚC (3TC),</v>
      </c>
      <c r="K32" s="185">
        <f t="shared" si="1"/>
        <v>8</v>
      </c>
      <c r="L32" s="115" t="str">
        <f>IF('71X1'!AX26&lt;1,"x"," ")</f>
        <v>x</v>
      </c>
      <c r="M32" s="115" t="str">
        <f>IF('71X1'!BB26&lt;1,"x"," ")</f>
        <v>x</v>
      </c>
      <c r="N32" s="115" t="str">
        <f>IF('71X1'!BJ26&lt;1,"x"," ")</f>
        <v xml:space="preserve"> </v>
      </c>
      <c r="O32" s="115" t="str">
        <f>IF('71X1'!BT26&lt;1,"x"," ")</f>
        <v xml:space="preserve"> </v>
      </c>
      <c r="P32" s="115" t="str">
        <f>IF('71X1'!CD26&lt;1,"x"," ")</f>
        <v xml:space="preserve"> </v>
      </c>
      <c r="Q32" s="115" t="str">
        <f>IF('71X1'!CN26&lt;1,"x"," ")</f>
        <v xml:space="preserve"> </v>
      </c>
      <c r="R32" s="115" t="str">
        <f>IF('71X1'!CX26&lt;1,"x"," ")</f>
        <v xml:space="preserve"> </v>
      </c>
      <c r="S32" s="115" t="str">
        <f>IF('71X1'!DH26&lt;1,"x"," ")</f>
        <v xml:space="preserve"> </v>
      </c>
      <c r="T32" s="115" t="str">
        <f>IF('71X1'!DZ26&lt;1,"x"," ")</f>
        <v>x</v>
      </c>
      <c r="U32" s="115" t="str">
        <f>IF('71X1'!EJ26&lt;1,"x"," ")</f>
        <v>x</v>
      </c>
      <c r="V32" s="115" t="str">
        <f>IF('71X1'!ET26&lt;1,"x"," ")</f>
        <v xml:space="preserve"> </v>
      </c>
      <c r="W32" s="115" t="str">
        <f>IF('71X1'!FD26&lt;1,"x"," ")</f>
        <v xml:space="preserve"> </v>
      </c>
      <c r="X32" s="115" t="str">
        <f>IF('71X1'!FN26&lt;1,"x"," ")</f>
        <v xml:space="preserve"> </v>
      </c>
      <c r="Y32" s="115" t="str">
        <f>IF('71X1'!FX26&lt;1,"x"," ")</f>
        <v xml:space="preserve"> </v>
      </c>
      <c r="Z32" s="115" t="str">
        <f>IF('71X1'!GH26&lt;1,"x"," ")</f>
        <v xml:space="preserve"> </v>
      </c>
    </row>
    <row r="33" spans="1:26" ht="21" customHeight="1">
      <c r="A33" s="1">
        <v>30</v>
      </c>
      <c r="B33" s="22" t="s">
        <v>31</v>
      </c>
      <c r="C33" s="36" t="s">
        <v>151</v>
      </c>
      <c r="D33" s="19" t="s">
        <v>152</v>
      </c>
      <c r="E33" s="20" t="s">
        <v>153</v>
      </c>
      <c r="F33" s="20" t="s">
        <v>622</v>
      </c>
      <c r="G33" s="21" t="s">
        <v>154</v>
      </c>
      <c r="H33" s="37" t="s">
        <v>36</v>
      </c>
      <c r="I33" s="22" t="s">
        <v>67</v>
      </c>
      <c r="J33" s="184" t="str">
        <f t="shared" si="0"/>
        <v>GDQP (2TC),</v>
      </c>
      <c r="K33" s="185">
        <f t="shared" si="1"/>
        <v>2</v>
      </c>
      <c r="L33" s="115" t="str">
        <f>IF('71X1'!AX27&lt;1,"x"," ")</f>
        <v xml:space="preserve"> </v>
      </c>
      <c r="M33" s="115" t="str">
        <f>IF('71X1'!BB27&lt;1,"x"," ")</f>
        <v>x</v>
      </c>
      <c r="N33" s="115" t="str">
        <f>IF('71X1'!BJ27&lt;1,"x"," ")</f>
        <v xml:space="preserve"> </v>
      </c>
      <c r="O33" s="115" t="str">
        <f>IF('71X1'!BT27&lt;1,"x"," ")</f>
        <v xml:space="preserve"> </v>
      </c>
      <c r="P33" s="115" t="str">
        <f>IF('71X1'!CD27&lt;1,"x"," ")</f>
        <v xml:space="preserve"> </v>
      </c>
      <c r="Q33" s="115" t="str">
        <f>IF('71X1'!CN27&lt;1,"x"," ")</f>
        <v xml:space="preserve"> </v>
      </c>
      <c r="R33" s="115" t="str">
        <f>IF('71X1'!CX27&lt;1,"x"," ")</f>
        <v xml:space="preserve"> </v>
      </c>
      <c r="S33" s="115" t="str">
        <f>IF('71X1'!DH27&lt;1,"x"," ")</f>
        <v xml:space="preserve"> </v>
      </c>
      <c r="T33" s="115" t="str">
        <f>IF('71X1'!DZ27&lt;1,"x"," ")</f>
        <v xml:space="preserve"> </v>
      </c>
      <c r="U33" s="115" t="str">
        <f>IF('71X1'!EJ27&lt;1,"x"," ")</f>
        <v xml:space="preserve"> </v>
      </c>
      <c r="V33" s="115" t="str">
        <f>IF('71X1'!ET27&lt;1,"x"," ")</f>
        <v xml:space="preserve"> </v>
      </c>
      <c r="W33" s="115" t="str">
        <f>IF('71X1'!FD27&lt;1,"x"," ")</f>
        <v xml:space="preserve"> </v>
      </c>
      <c r="X33" s="115" t="str">
        <f>IF('71X1'!FN27&lt;1,"x"," ")</f>
        <v xml:space="preserve"> </v>
      </c>
      <c r="Y33" s="115" t="str">
        <f>IF('71X1'!FX27&lt;1,"x"," ")</f>
        <v xml:space="preserve"> </v>
      </c>
      <c r="Z33" s="115" t="str">
        <f>IF('71X1'!GH27&lt;1,"x"," ")</f>
        <v xml:space="preserve"> </v>
      </c>
    </row>
    <row r="34" spans="1:26" ht="138" customHeight="1">
      <c r="A34" s="1">
        <v>31</v>
      </c>
      <c r="B34" s="44" t="s">
        <v>31</v>
      </c>
      <c r="C34" s="36" t="s">
        <v>155</v>
      </c>
      <c r="D34" s="40" t="s">
        <v>156</v>
      </c>
      <c r="E34" s="41" t="s">
        <v>157</v>
      </c>
      <c r="F34" s="382" t="s">
        <v>984</v>
      </c>
      <c r="G34" s="21" t="s">
        <v>158</v>
      </c>
      <c r="H34" s="37" t="s">
        <v>36</v>
      </c>
      <c r="I34" s="22" t="s">
        <v>67</v>
      </c>
      <c r="J34" s="184" t="str">
        <f t="shared" si="0"/>
        <v>GDTC (1TC),GDQP (2TC),CHÍNH TRỊ (2TC),VẬT LIỆU XÂY DỰNG (2TC),SỬ DỤNG NĂNG LƯỢNG TIẾT KIỆM VÀ HIỆU QUẢ (2TC),CẤU TẠO KIẾN TRÚC (3TC),KẾT CẤU CÔNG TRÌNH (3TC),KỸ NĂNG SỐNG (3TC),KỸ THUẬT THI CÔNG (3TC),AN TOÀN LAO ĐỘNG (2TC),DỰ TOÁN XÂY DỰNG (2TC),</v>
      </c>
      <c r="K34" s="185">
        <f t="shared" si="1"/>
        <v>25</v>
      </c>
      <c r="L34" s="115" t="str">
        <f>IF('71X1'!AX32&lt;1,"x"," ")</f>
        <v>x</v>
      </c>
      <c r="M34" s="115" t="str">
        <f>IF('71X1'!BB32&lt;1,"x"," ")</f>
        <v>x</v>
      </c>
      <c r="N34" s="115" t="str">
        <f>IF('71X1'!BJ32&lt;1,"x"," ")</f>
        <v xml:space="preserve"> </v>
      </c>
      <c r="O34" s="115" t="str">
        <f>IF('71X1'!BT32&lt;1,"x"," ")</f>
        <v>x</v>
      </c>
      <c r="P34" s="115" t="str">
        <f>IF('71X1'!CD32&lt;1,"x"," ")</f>
        <v xml:space="preserve"> </v>
      </c>
      <c r="Q34" s="115" t="str">
        <f>IF('71X1'!CN32&lt;1,"x"," ")</f>
        <v xml:space="preserve"> </v>
      </c>
      <c r="R34" s="115" t="str">
        <f>IF('71X1'!CX32&lt;1,"x"," ")</f>
        <v xml:space="preserve"> </v>
      </c>
      <c r="S34" s="115" t="str">
        <f>IF('71X1'!DH32&lt;1,"x"," ")</f>
        <v>x</v>
      </c>
      <c r="T34" s="115" t="str">
        <f>IF('71X1'!DZ32&lt;1,"x"," ")</f>
        <v>x</v>
      </c>
      <c r="U34" s="115" t="str">
        <f>IF('71X1'!EJ32&lt;1,"x"," ")</f>
        <v>x</v>
      </c>
      <c r="V34" s="115" t="str">
        <f>IF('71X1'!ET32&lt;1,"x"," ")</f>
        <v>x</v>
      </c>
      <c r="W34" s="115" t="str">
        <f>IF('71X1'!FD32&lt;1,"x"," ")</f>
        <v>x</v>
      </c>
      <c r="X34" s="115" t="str">
        <f>IF('71X1'!FN32&lt;1,"x"," ")</f>
        <v>x</v>
      </c>
      <c r="Y34" s="115" t="str">
        <f>IF('71X1'!FX32&lt;1,"x"," ")</f>
        <v>x</v>
      </c>
      <c r="Z34" s="115" t="str">
        <f>IF('71X1'!GH32&lt;1,"x"," ")</f>
        <v>x</v>
      </c>
    </row>
    <row r="35" spans="1:26" ht="105" customHeight="1">
      <c r="A35" s="514">
        <v>29</v>
      </c>
      <c r="B35" s="515" t="s">
        <v>31</v>
      </c>
      <c r="C35" s="516" t="s">
        <v>985</v>
      </c>
      <c r="D35" s="517" t="s">
        <v>986</v>
      </c>
      <c r="E35" s="518" t="s">
        <v>437</v>
      </c>
      <c r="F35" s="519" t="s">
        <v>987</v>
      </c>
      <c r="G35" s="520" t="s">
        <v>988</v>
      </c>
      <c r="H35" s="521" t="s">
        <v>36</v>
      </c>
      <c r="I35" s="522" t="s">
        <v>631</v>
      </c>
      <c r="J35" s="184" t="str">
        <f t="shared" si="0"/>
        <v>PHÁP LUẬT(1TC),SỬ DỤNG NĂNG LƯỢNG TIẾT KIỆM VÀ HIỆU QUẢ (2TC),CẤU TẠO KIẾN TRÚC (3TC),KẾT CẤU CÔNG TRÌNH (3TC),KỸ NĂNG SỐNG (3TC),DỰ TOÁN XÂY DỰNG (2TC),</v>
      </c>
      <c r="K35" s="523">
        <f t="shared" si="1"/>
        <v>14</v>
      </c>
      <c r="L35" s="524" t="str">
        <f>IF('71X1'!AX28&lt;1,"x"," ")</f>
        <v xml:space="preserve"> </v>
      </c>
      <c r="M35" s="524" t="str">
        <f>IF('71X1'!BB28&lt;1,"x"," ")</f>
        <v xml:space="preserve"> </v>
      </c>
      <c r="N35" s="524" t="str">
        <f>IF('71X1'!BJ28&lt;1,"x"," ")</f>
        <v xml:space="preserve"> </v>
      </c>
      <c r="O35" s="524" t="str">
        <f>IF('71X1'!BT28&lt;1,"x"," ")</f>
        <v xml:space="preserve"> </v>
      </c>
      <c r="P35" s="524" t="str">
        <f>IF('71X1'!CD28&lt;1,"x"," ")</f>
        <v xml:space="preserve"> </v>
      </c>
      <c r="Q35" s="524" t="str">
        <f>IF('71X1'!CN28&lt;1,"x"," ")</f>
        <v xml:space="preserve"> </v>
      </c>
      <c r="R35" s="524" t="str">
        <f>IF('71X1'!CX28&lt;1,"x"," ")</f>
        <v>x</v>
      </c>
      <c r="S35" s="524" t="str">
        <f>IF('71X1'!DH28&lt;1,"x"," ")</f>
        <v xml:space="preserve"> </v>
      </c>
      <c r="T35" s="524" t="str">
        <f>IF('71X1'!DZ28&lt;1,"x"," ")</f>
        <v>x</v>
      </c>
      <c r="U35" s="524" t="str">
        <f>IF('71X1'!EJ28&lt;1,"x"," ")</f>
        <v>x</v>
      </c>
      <c r="V35" s="524" t="str">
        <f>IF('71X1'!ET28&lt;1,"x"," ")</f>
        <v>x</v>
      </c>
      <c r="W35" s="524" t="str">
        <f>IF('71X1'!FD28&lt;1,"x"," ")</f>
        <v>x</v>
      </c>
      <c r="X35" s="524" t="str">
        <f>IF('71X1'!FN28&lt;1,"x"," ")</f>
        <v xml:space="preserve"> </v>
      </c>
      <c r="Y35" s="524" t="str">
        <f>IF('71X1'!FX28&lt;1,"x"," ")</f>
        <v xml:space="preserve"> </v>
      </c>
      <c r="Z35" s="524" t="str">
        <f>IF('71X1'!GH28&lt;1,"x"," ")</f>
        <v>x</v>
      </c>
    </row>
  </sheetData>
  <mergeCells count="1">
    <mergeCell ref="A1:P1"/>
  </mergeCells>
  <conditionalFormatting sqref="K3:M3 L4:Z35">
    <cfRule type="cellIs" dxfId="154" priority="58" stopIfTrue="1" operator="lessThan">
      <formula>4.95</formula>
    </cfRule>
  </conditionalFormatting>
  <conditionalFormatting sqref="N2 N3:R35 S3:Z3 L4:Z35">
    <cfRule type="cellIs" dxfId="153" priority="57" operator="lessThan">
      <formula>3.95</formula>
    </cfRule>
  </conditionalFormatting>
  <conditionalFormatting sqref="L4:Z35">
    <cfRule type="cellIs" dxfId="152" priority="56" stopIfTrue="1" operator="lessThan">
      <formula>4.95</formula>
    </cfRule>
  </conditionalFormatting>
  <pageMargins left="0.4" right="0.7" top="0.38" bottom="0.34" header="0.3" footer="0.3"/>
  <pageSetup paperSize="9" scale="70" orientation="landscape" verticalDpi="0" r:id="rId1"/>
</worksheet>
</file>

<file path=xl/worksheets/sheet10.xml><?xml version="1.0" encoding="utf-8"?>
<worksheet xmlns="http://schemas.openxmlformats.org/spreadsheetml/2006/main" xmlns:r="http://schemas.openxmlformats.org/officeDocument/2006/relationships">
  <dimension ref="A1:IW30"/>
  <sheetViews>
    <sheetView workbookViewId="0">
      <pane xSplit="5" ySplit="1" topLeftCell="ID2" activePane="bottomRight" state="frozen"/>
      <selection pane="topRight" activeCell="F1" sqref="F1"/>
      <selection pane="bottomLeft" activeCell="A2" sqref="A2"/>
      <selection pane="bottomRight" activeCell="IL3" sqref="IL3"/>
    </sheetView>
  </sheetViews>
  <sheetFormatPr defaultRowHeight="17.25"/>
  <cols>
    <col min="1" max="1" width="5.28515625" style="60" customWidth="1"/>
    <col min="2" max="2" width="7.42578125" style="16" customWidth="1"/>
    <col min="3" max="3" width="17.140625" style="16" customWidth="1"/>
    <col min="4" max="4" width="20.140625" style="16" customWidth="1"/>
    <col min="5" max="6" width="9.140625" style="103"/>
    <col min="7" max="7" width="15.140625" style="61" customWidth="1"/>
    <col min="8" max="8" width="9.140625" style="16"/>
    <col min="9" max="9" width="30.7109375" style="16" customWidth="1"/>
    <col min="10" max="10" width="9.140625" style="16"/>
    <col min="11" max="11" width="16.140625" style="16" customWidth="1"/>
    <col min="12" max="27" width="4.5703125" style="16" customWidth="1"/>
    <col min="28" max="43" width="4.28515625" style="16" customWidth="1"/>
    <col min="44" max="44" width="4.42578125" style="16" customWidth="1"/>
    <col min="45" max="45" width="4.85546875" style="16" customWidth="1"/>
    <col min="46" max="46" width="4.7109375" style="16" customWidth="1"/>
    <col min="47" max="47" width="4.85546875" style="16" customWidth="1"/>
    <col min="48" max="55" width="5.85546875" style="16" customWidth="1"/>
    <col min="56" max="75" width="4.5703125" style="16" customWidth="1"/>
    <col min="76" max="85" width="4.28515625" style="16" customWidth="1"/>
    <col min="86" max="95" width="4.5703125" style="16" customWidth="1"/>
    <col min="96" max="96" width="4.28515625" style="16" customWidth="1"/>
    <col min="97" max="115" width="4.5703125" style="16" customWidth="1"/>
    <col min="116" max="116" width="6.42578125" style="16" customWidth="1"/>
    <col min="117" max="117" width="7.140625" style="16" customWidth="1"/>
    <col min="118" max="118" width="6.85546875" style="16" customWidth="1"/>
    <col min="119" max="119" width="9.140625" style="16"/>
    <col min="120" max="120" width="6" style="16" customWidth="1"/>
    <col min="121" max="121" width="6.42578125" style="16" customWidth="1"/>
    <col min="122" max="122" width="10.140625" style="16" customWidth="1"/>
    <col min="123" max="123" width="9.140625" style="16"/>
    <col min="124" max="133" width="4.28515625" style="16" customWidth="1"/>
    <col min="134" max="134" width="4.140625" style="16" customWidth="1"/>
    <col min="135" max="143" width="4.28515625" style="16" customWidth="1"/>
    <col min="144" max="153" width="4.42578125" style="16" customWidth="1"/>
    <col min="154" max="163" width="4.28515625" style="16" customWidth="1"/>
    <col min="164" max="173" width="4.7109375" style="16" customWidth="1"/>
    <col min="174" max="174" width="4.85546875" style="16" customWidth="1"/>
    <col min="175" max="175" width="5.7109375" style="16" customWidth="1"/>
    <col min="176" max="176" width="6.140625" style="16" customWidth="1"/>
    <col min="177" max="177" width="18" style="16" customWidth="1"/>
    <col min="178" max="178" width="5.28515625" style="16" customWidth="1"/>
    <col min="179" max="179" width="5.5703125" style="16" customWidth="1"/>
    <col min="180" max="180" width="5.85546875" style="16" customWidth="1"/>
    <col min="181" max="181" width="7.7109375" style="16" customWidth="1"/>
    <col min="182" max="182" width="7.140625" style="16" customWidth="1"/>
    <col min="183" max="184" width="9.140625" style="16"/>
    <col min="185" max="234" width="4.7109375" style="16" customWidth="1"/>
    <col min="235" max="235" width="5.28515625" style="16" customWidth="1"/>
    <col min="236" max="236" width="6.7109375" style="16" customWidth="1"/>
    <col min="237" max="237" width="7.5703125" style="16" customWidth="1"/>
    <col min="238" max="238" width="9.140625" style="16"/>
    <col min="239" max="239" width="5.7109375" style="16" customWidth="1"/>
    <col min="240" max="240" width="6" style="16" customWidth="1"/>
    <col min="241" max="241" width="6.7109375" style="16" customWidth="1"/>
    <col min="242" max="242" width="5.7109375" style="16" customWidth="1"/>
    <col min="243" max="243" width="6.42578125" style="16" customWidth="1"/>
    <col min="244" max="244" width="5.7109375" style="16" customWidth="1"/>
    <col min="245" max="247" width="9.140625" style="16"/>
    <col min="248" max="257" width="4.7109375" style="16" customWidth="1"/>
    <col min="258" max="16384" width="9.140625" style="16"/>
  </cols>
  <sheetData>
    <row r="1" spans="1:257" ht="192.75" customHeight="1">
      <c r="A1" s="7" t="s">
        <v>0</v>
      </c>
      <c r="B1" s="8" t="s">
        <v>1</v>
      </c>
      <c r="C1" s="8" t="s">
        <v>2</v>
      </c>
      <c r="D1" s="8" t="s">
        <v>3</v>
      </c>
      <c r="E1" s="9" t="s">
        <v>4</v>
      </c>
      <c r="F1" s="9" t="s">
        <v>624</v>
      </c>
      <c r="G1" s="58" t="s">
        <v>5</v>
      </c>
      <c r="H1" s="7" t="s">
        <v>6</v>
      </c>
      <c r="I1" s="7" t="s">
        <v>7</v>
      </c>
      <c r="J1" s="7" t="s">
        <v>165</v>
      </c>
      <c r="K1" s="8" t="s">
        <v>166</v>
      </c>
      <c r="L1" s="356" t="s">
        <v>755</v>
      </c>
      <c r="M1" s="356" t="s">
        <v>756</v>
      </c>
      <c r="N1" s="356" t="s">
        <v>757</v>
      </c>
      <c r="O1" s="356" t="s">
        <v>758</v>
      </c>
      <c r="P1" s="356" t="s">
        <v>759</v>
      </c>
      <c r="Q1" s="356" t="s">
        <v>760</v>
      </c>
      <c r="R1" s="356" t="s">
        <v>761</v>
      </c>
      <c r="S1" s="356" t="s">
        <v>762</v>
      </c>
      <c r="T1" s="357" t="s">
        <v>763</v>
      </c>
      <c r="U1" s="357" t="s">
        <v>764</v>
      </c>
      <c r="V1" s="357" t="s">
        <v>765</v>
      </c>
      <c r="W1" s="357" t="s">
        <v>766</v>
      </c>
      <c r="X1" s="356" t="s">
        <v>767</v>
      </c>
      <c r="Y1" s="356" t="s">
        <v>768</v>
      </c>
      <c r="Z1" s="356" t="s">
        <v>769</v>
      </c>
      <c r="AA1" s="356" t="s">
        <v>770</v>
      </c>
      <c r="AB1" s="356" t="s">
        <v>771</v>
      </c>
      <c r="AC1" s="356" t="s">
        <v>772</v>
      </c>
      <c r="AD1" s="356" t="s">
        <v>773</v>
      </c>
      <c r="AE1" s="356" t="s">
        <v>774</v>
      </c>
      <c r="AF1" s="357" t="s">
        <v>775</v>
      </c>
      <c r="AG1" s="357" t="s">
        <v>776</v>
      </c>
      <c r="AH1" s="357" t="s">
        <v>777</v>
      </c>
      <c r="AI1" s="357" t="s">
        <v>778</v>
      </c>
      <c r="AJ1" s="356" t="s">
        <v>779</v>
      </c>
      <c r="AK1" s="356" t="s">
        <v>780</v>
      </c>
      <c r="AL1" s="356" t="s">
        <v>781</v>
      </c>
      <c r="AM1" s="356" t="s">
        <v>782</v>
      </c>
      <c r="AN1" s="356" t="s">
        <v>783</v>
      </c>
      <c r="AO1" s="356" t="s">
        <v>784</v>
      </c>
      <c r="AP1" s="356" t="s">
        <v>785</v>
      </c>
      <c r="AQ1" s="356" t="s">
        <v>786</v>
      </c>
      <c r="AR1" s="357" t="s">
        <v>787</v>
      </c>
      <c r="AS1" s="357" t="s">
        <v>788</v>
      </c>
      <c r="AT1" s="357" t="s">
        <v>789</v>
      </c>
      <c r="AU1" s="357" t="s">
        <v>790</v>
      </c>
      <c r="AV1" s="11" t="s">
        <v>689</v>
      </c>
      <c r="AW1" s="10" t="s">
        <v>8</v>
      </c>
      <c r="AX1" s="193" t="s">
        <v>9</v>
      </c>
      <c r="AY1" s="12" t="s">
        <v>10</v>
      </c>
      <c r="AZ1" s="11" t="s">
        <v>688</v>
      </c>
      <c r="BA1" s="10" t="s">
        <v>11</v>
      </c>
      <c r="BB1" s="193" t="s">
        <v>12</v>
      </c>
      <c r="BC1" s="14" t="s">
        <v>13</v>
      </c>
      <c r="BD1" s="107" t="s">
        <v>635</v>
      </c>
      <c r="BE1" s="108" t="s">
        <v>706</v>
      </c>
      <c r="BF1" s="108" t="s">
        <v>707</v>
      </c>
      <c r="BG1" s="109" t="s">
        <v>708</v>
      </c>
      <c r="BH1" s="110" t="s">
        <v>709</v>
      </c>
      <c r="BI1" s="111" t="s">
        <v>710</v>
      </c>
      <c r="BJ1" s="194" t="s">
        <v>711</v>
      </c>
      <c r="BK1" s="112" t="s">
        <v>712</v>
      </c>
      <c r="BL1" s="113" t="s">
        <v>709</v>
      </c>
      <c r="BM1" s="114" t="s">
        <v>709</v>
      </c>
      <c r="BN1" s="134" t="s">
        <v>635</v>
      </c>
      <c r="BO1" s="108" t="s">
        <v>637</v>
      </c>
      <c r="BP1" s="108" t="s">
        <v>638</v>
      </c>
      <c r="BQ1" s="109" t="s">
        <v>639</v>
      </c>
      <c r="BR1" s="110" t="s">
        <v>640</v>
      </c>
      <c r="BS1" s="111" t="s">
        <v>641</v>
      </c>
      <c r="BT1" s="194" t="s">
        <v>642</v>
      </c>
      <c r="BU1" s="112" t="s">
        <v>643</v>
      </c>
      <c r="BV1" s="113" t="s">
        <v>640</v>
      </c>
      <c r="BW1" s="114" t="s">
        <v>640</v>
      </c>
      <c r="BX1" s="134" t="s">
        <v>635</v>
      </c>
      <c r="BY1" s="108" t="s">
        <v>670</v>
      </c>
      <c r="BZ1" s="108" t="s">
        <v>671</v>
      </c>
      <c r="CA1" s="109" t="s">
        <v>672</v>
      </c>
      <c r="CB1" s="110" t="s">
        <v>673</v>
      </c>
      <c r="CC1" s="111" t="s">
        <v>674</v>
      </c>
      <c r="CD1" s="194" t="s">
        <v>675</v>
      </c>
      <c r="CE1" s="139" t="s">
        <v>676</v>
      </c>
      <c r="CF1" s="113" t="s">
        <v>673</v>
      </c>
      <c r="CG1" s="114" t="s">
        <v>673</v>
      </c>
      <c r="CH1" s="107" t="s">
        <v>635</v>
      </c>
      <c r="CI1" s="108" t="s">
        <v>699</v>
      </c>
      <c r="CJ1" s="108" t="s">
        <v>700</v>
      </c>
      <c r="CK1" s="109" t="s">
        <v>701</v>
      </c>
      <c r="CL1" s="110" t="s">
        <v>714</v>
      </c>
      <c r="CM1" s="111" t="s">
        <v>702</v>
      </c>
      <c r="CN1" s="194" t="s">
        <v>703</v>
      </c>
      <c r="CO1" s="139" t="s">
        <v>704</v>
      </c>
      <c r="CP1" s="113" t="s">
        <v>705</v>
      </c>
      <c r="CQ1" s="114" t="s">
        <v>705</v>
      </c>
      <c r="CR1" s="134" t="s">
        <v>635</v>
      </c>
      <c r="CS1" s="108" t="s">
        <v>730</v>
      </c>
      <c r="CT1" s="108" t="s">
        <v>731</v>
      </c>
      <c r="CU1" s="109" t="s">
        <v>732</v>
      </c>
      <c r="CV1" s="110" t="s">
        <v>733</v>
      </c>
      <c r="CW1" s="111" t="s">
        <v>734</v>
      </c>
      <c r="CX1" s="194" t="s">
        <v>735</v>
      </c>
      <c r="CY1" s="112" t="s">
        <v>736</v>
      </c>
      <c r="CZ1" s="112" t="s">
        <v>737</v>
      </c>
      <c r="DA1" s="275" t="s">
        <v>737</v>
      </c>
      <c r="DB1" s="134" t="s">
        <v>635</v>
      </c>
      <c r="DC1" s="108" t="s">
        <v>738</v>
      </c>
      <c r="DD1" s="108" t="s">
        <v>739</v>
      </c>
      <c r="DE1" s="109" t="s">
        <v>740</v>
      </c>
      <c r="DF1" s="110" t="s">
        <v>741</v>
      </c>
      <c r="DG1" s="111" t="s">
        <v>742</v>
      </c>
      <c r="DH1" s="194" t="s">
        <v>743</v>
      </c>
      <c r="DI1" s="112" t="s">
        <v>744</v>
      </c>
      <c r="DJ1" s="112" t="s">
        <v>745</v>
      </c>
      <c r="DK1" s="275" t="s">
        <v>745</v>
      </c>
      <c r="DL1" s="288" t="s">
        <v>748</v>
      </c>
      <c r="DM1" s="289" t="s">
        <v>749</v>
      </c>
      <c r="DN1" s="290" t="s">
        <v>750</v>
      </c>
      <c r="DO1" s="291" t="s">
        <v>924</v>
      </c>
      <c r="DP1" s="292" t="s">
        <v>751</v>
      </c>
      <c r="DQ1" s="293" t="s">
        <v>752</v>
      </c>
      <c r="DR1" s="291" t="s">
        <v>753</v>
      </c>
      <c r="DS1" s="291" t="s">
        <v>923</v>
      </c>
      <c r="DT1" s="107" t="s">
        <v>635</v>
      </c>
      <c r="DU1" s="108" t="s">
        <v>817</v>
      </c>
      <c r="DV1" s="108" t="s">
        <v>818</v>
      </c>
      <c r="DW1" s="109" t="s">
        <v>819</v>
      </c>
      <c r="DX1" s="110" t="s">
        <v>820</v>
      </c>
      <c r="DY1" s="111" t="s">
        <v>821</v>
      </c>
      <c r="DZ1" s="112" t="s">
        <v>822</v>
      </c>
      <c r="EA1" s="112" t="s">
        <v>823</v>
      </c>
      <c r="EB1" s="113" t="s">
        <v>824</v>
      </c>
      <c r="EC1" s="114" t="s">
        <v>824</v>
      </c>
      <c r="ED1" s="134" t="s">
        <v>635</v>
      </c>
      <c r="EE1" s="108" t="s">
        <v>887</v>
      </c>
      <c r="EF1" s="108" t="s">
        <v>888</v>
      </c>
      <c r="EG1" s="109" t="s">
        <v>889</v>
      </c>
      <c r="EH1" s="110" t="s">
        <v>909</v>
      </c>
      <c r="EI1" s="111" t="s">
        <v>890</v>
      </c>
      <c r="EJ1" s="112" t="s">
        <v>891</v>
      </c>
      <c r="EK1" s="112" t="s">
        <v>892</v>
      </c>
      <c r="EL1" s="112" t="s">
        <v>910</v>
      </c>
      <c r="EM1" s="389" t="s">
        <v>910</v>
      </c>
      <c r="EN1" s="134" t="s">
        <v>635</v>
      </c>
      <c r="EO1" s="108" t="s">
        <v>893</v>
      </c>
      <c r="EP1" s="108" t="s">
        <v>894</v>
      </c>
      <c r="EQ1" s="109" t="s">
        <v>895</v>
      </c>
      <c r="ER1" s="110" t="s">
        <v>896</v>
      </c>
      <c r="ES1" s="111" t="s">
        <v>897</v>
      </c>
      <c r="ET1" s="111" t="s">
        <v>898</v>
      </c>
      <c r="EU1" s="111" t="s">
        <v>899</v>
      </c>
      <c r="EV1" s="111" t="s">
        <v>908</v>
      </c>
      <c r="EW1" s="392" t="s">
        <v>908</v>
      </c>
      <c r="EX1" s="134" t="s">
        <v>635</v>
      </c>
      <c r="EY1" s="108" t="s">
        <v>900</v>
      </c>
      <c r="EZ1" s="108" t="s">
        <v>901</v>
      </c>
      <c r="FA1" s="109" t="s">
        <v>902</v>
      </c>
      <c r="FB1" s="110" t="s">
        <v>903</v>
      </c>
      <c r="FC1" s="111" t="s">
        <v>904</v>
      </c>
      <c r="FD1" s="111" t="s">
        <v>905</v>
      </c>
      <c r="FE1" s="111" t="s">
        <v>906</v>
      </c>
      <c r="FF1" s="111" t="s">
        <v>907</v>
      </c>
      <c r="FG1" s="448" t="s">
        <v>907</v>
      </c>
      <c r="FH1" s="436" t="s">
        <v>635</v>
      </c>
      <c r="FI1" s="429" t="s">
        <v>976</v>
      </c>
      <c r="FJ1" s="429" t="s">
        <v>977</v>
      </c>
      <c r="FK1" s="430" t="s">
        <v>978</v>
      </c>
      <c r="FL1" s="384" t="s">
        <v>979</v>
      </c>
      <c r="FM1" s="431" t="s">
        <v>980</v>
      </c>
      <c r="FN1" s="431" t="s">
        <v>981</v>
      </c>
      <c r="FO1" s="431" t="s">
        <v>982</v>
      </c>
      <c r="FP1" s="431" t="s">
        <v>983</v>
      </c>
      <c r="FQ1" s="447" t="s">
        <v>983</v>
      </c>
      <c r="FR1" s="288" t="s">
        <v>989</v>
      </c>
      <c r="FS1" s="289" t="s">
        <v>990</v>
      </c>
      <c r="FT1" s="290" t="s">
        <v>991</v>
      </c>
      <c r="FU1" s="505" t="s">
        <v>992</v>
      </c>
      <c r="FV1" s="288" t="s">
        <v>993</v>
      </c>
      <c r="FW1" s="289" t="s">
        <v>994</v>
      </c>
      <c r="FX1" s="500" t="s">
        <v>995</v>
      </c>
      <c r="FY1" s="505" t="s">
        <v>998</v>
      </c>
      <c r="FZ1" s="505" t="s">
        <v>996</v>
      </c>
      <c r="GA1" s="506" t="s">
        <v>997</v>
      </c>
      <c r="GB1" s="510" t="s">
        <v>1242</v>
      </c>
      <c r="GC1" s="436" t="s">
        <v>635</v>
      </c>
      <c r="GD1" s="429" t="s">
        <v>1151</v>
      </c>
      <c r="GE1" s="429" t="s">
        <v>1152</v>
      </c>
      <c r="GF1" s="430" t="s">
        <v>1153</v>
      </c>
      <c r="GG1" s="384" t="s">
        <v>1154</v>
      </c>
      <c r="GH1" s="607" t="s">
        <v>1155</v>
      </c>
      <c r="GI1" s="607" t="s">
        <v>1156</v>
      </c>
      <c r="GJ1" s="607" t="s">
        <v>1157</v>
      </c>
      <c r="GK1" s="607" t="s">
        <v>1158</v>
      </c>
      <c r="GL1" s="608" t="s">
        <v>1158</v>
      </c>
      <c r="GM1" s="436" t="s">
        <v>635</v>
      </c>
      <c r="GN1" s="429" t="s">
        <v>1159</v>
      </c>
      <c r="GO1" s="429" t="s">
        <v>1160</v>
      </c>
      <c r="GP1" s="430" t="s">
        <v>1161</v>
      </c>
      <c r="GQ1" s="553" t="s">
        <v>1162</v>
      </c>
      <c r="GR1" s="183" t="s">
        <v>1163</v>
      </c>
      <c r="GS1" s="183" t="s">
        <v>1165</v>
      </c>
      <c r="GT1" s="183" t="s">
        <v>1164</v>
      </c>
      <c r="GU1" s="183" t="s">
        <v>1162</v>
      </c>
      <c r="GV1" s="552" t="s">
        <v>1162</v>
      </c>
      <c r="GW1" s="436" t="s">
        <v>635</v>
      </c>
      <c r="GX1" s="429" t="s">
        <v>1166</v>
      </c>
      <c r="GY1" s="429" t="s">
        <v>1167</v>
      </c>
      <c r="GZ1" s="430" t="s">
        <v>1168</v>
      </c>
      <c r="HA1" s="553" t="s">
        <v>1169</v>
      </c>
      <c r="HB1" s="183" t="s">
        <v>1170</v>
      </c>
      <c r="HC1" s="183" t="s">
        <v>1171</v>
      </c>
      <c r="HD1" s="183" t="s">
        <v>1172</v>
      </c>
      <c r="HE1" s="183" t="s">
        <v>1169</v>
      </c>
      <c r="HF1" s="552" t="s">
        <v>1169</v>
      </c>
      <c r="HG1" s="436" t="s">
        <v>635</v>
      </c>
      <c r="HH1" s="429" t="s">
        <v>1173</v>
      </c>
      <c r="HI1" s="429" t="s">
        <v>1174</v>
      </c>
      <c r="HJ1" s="430" t="s">
        <v>1175</v>
      </c>
      <c r="HK1" s="553" t="s">
        <v>1176</v>
      </c>
      <c r="HL1" s="183" t="s">
        <v>1177</v>
      </c>
      <c r="HM1" s="183" t="s">
        <v>1178</v>
      </c>
      <c r="HN1" s="183" t="s">
        <v>1179</v>
      </c>
      <c r="HO1" s="183" t="s">
        <v>1180</v>
      </c>
      <c r="HP1" s="552" t="s">
        <v>1180</v>
      </c>
      <c r="HQ1" s="601" t="s">
        <v>635</v>
      </c>
      <c r="HR1" s="602" t="s">
        <v>1189</v>
      </c>
      <c r="HS1" s="602" t="s">
        <v>1190</v>
      </c>
      <c r="HT1" s="603" t="s">
        <v>1191</v>
      </c>
      <c r="HU1" s="553" t="s">
        <v>1192</v>
      </c>
      <c r="HV1" s="183" t="s">
        <v>1193</v>
      </c>
      <c r="HW1" s="183" t="s">
        <v>1194</v>
      </c>
      <c r="HX1" s="183" t="s">
        <v>1195</v>
      </c>
      <c r="HY1" s="183" t="s">
        <v>1192</v>
      </c>
      <c r="HZ1" s="552" t="s">
        <v>1192</v>
      </c>
      <c r="IA1" s="288" t="s">
        <v>1204</v>
      </c>
      <c r="IB1" s="289" t="s">
        <v>1205</v>
      </c>
      <c r="IC1" s="290" t="s">
        <v>1206</v>
      </c>
      <c r="ID1" s="505" t="s">
        <v>1207</v>
      </c>
      <c r="IE1" s="288" t="s">
        <v>1208</v>
      </c>
      <c r="IF1" s="289" t="s">
        <v>1209</v>
      </c>
      <c r="IG1" s="290" t="s">
        <v>1210</v>
      </c>
      <c r="IH1" s="588" t="s">
        <v>1211</v>
      </c>
      <c r="II1" s="589" t="s">
        <v>1212</v>
      </c>
      <c r="IJ1" s="590" t="s">
        <v>1213</v>
      </c>
      <c r="IK1" s="591" t="s">
        <v>1214</v>
      </c>
      <c r="IL1" s="505" t="s">
        <v>1215</v>
      </c>
      <c r="IM1" s="599" t="s">
        <v>1216</v>
      </c>
      <c r="IN1" s="436" t="s">
        <v>635</v>
      </c>
      <c r="IO1" s="429" t="s">
        <v>1181</v>
      </c>
      <c r="IP1" s="429" t="s">
        <v>1182</v>
      </c>
      <c r="IQ1" s="430" t="s">
        <v>1183</v>
      </c>
      <c r="IR1" s="553" t="s">
        <v>1184</v>
      </c>
      <c r="IS1" s="183" t="s">
        <v>1185</v>
      </c>
      <c r="IT1" s="183" t="s">
        <v>1186</v>
      </c>
      <c r="IU1" s="183" t="s">
        <v>1187</v>
      </c>
      <c r="IV1" s="183" t="s">
        <v>1188</v>
      </c>
      <c r="IW1" s="552" t="s">
        <v>1188</v>
      </c>
    </row>
    <row r="2" spans="1:257" ht="18">
      <c r="A2" s="79">
        <v>1</v>
      </c>
      <c r="B2" s="24" t="s">
        <v>450</v>
      </c>
      <c r="C2" s="79" t="s">
        <v>451</v>
      </c>
      <c r="D2" s="94" t="s">
        <v>276</v>
      </c>
      <c r="E2" s="98" t="s">
        <v>25</v>
      </c>
      <c r="F2" s="98"/>
      <c r="G2" s="95" t="s">
        <v>452</v>
      </c>
      <c r="H2" s="96" t="s">
        <v>453</v>
      </c>
      <c r="I2" s="96"/>
      <c r="J2" s="96" t="s">
        <v>37</v>
      </c>
      <c r="K2" s="30" t="s">
        <v>38</v>
      </c>
      <c r="L2" s="279"/>
      <c r="M2" s="279"/>
      <c r="N2" s="279"/>
      <c r="O2" s="279"/>
      <c r="P2" s="279"/>
      <c r="Q2" s="279"/>
      <c r="R2" s="279"/>
      <c r="S2" s="215"/>
      <c r="T2" s="329">
        <f>(L2+P2*2)/3</f>
        <v>0</v>
      </c>
      <c r="U2" s="329">
        <f>(M2+Q2*2)/3</f>
        <v>0</v>
      </c>
      <c r="V2" s="329">
        <f>(N2+R2*2)/3</f>
        <v>0</v>
      </c>
      <c r="W2" s="330"/>
      <c r="X2" s="189"/>
      <c r="Y2" s="189"/>
      <c r="Z2" s="189"/>
      <c r="AA2" s="354"/>
      <c r="AB2" s="189"/>
      <c r="AC2" s="189"/>
      <c r="AD2" s="189"/>
      <c r="AE2" s="354"/>
      <c r="AF2" s="329">
        <f>(X2+AB2*2)/3</f>
        <v>0</v>
      </c>
      <c r="AG2" s="329">
        <f>(Y2+AC2*2)/3</f>
        <v>0</v>
      </c>
      <c r="AH2" s="329">
        <f>(Z2+AD2*2)/3</f>
        <v>0</v>
      </c>
      <c r="AI2" s="355"/>
      <c r="AJ2" s="354"/>
      <c r="AK2" s="354"/>
      <c r="AL2" s="354"/>
      <c r="AM2" s="354"/>
      <c r="AN2" s="354"/>
      <c r="AO2" s="354"/>
      <c r="AP2" s="354"/>
      <c r="AQ2" s="354"/>
      <c r="AR2" s="354"/>
      <c r="AS2" s="354"/>
      <c r="AT2" s="354"/>
      <c r="AU2" s="354"/>
      <c r="AV2" s="31">
        <v>5</v>
      </c>
      <c r="AW2" s="32" t="str">
        <f>IF(AV2&gt;=8.5,"A",IF(AV2&gt;=8,"B+",IF(AV2&gt;=7,"B",IF(AV2&gt;=6.5,"C+",IF(AV2&gt;=5.5,"C",IF(AV2&gt;=5,"D+",IF(AV2&gt;=4,"D","F")))))))</f>
        <v>D+</v>
      </c>
      <c r="AX2" s="33">
        <f>IF(AW2="A",4,IF(AW2="B+",3.5,IF(AW2="B",3,IF(AW2="C+",2.5,IF(AW2="C",2,IF(AW2="D+",1.5,IF(AW2="D",1,0)))))))</f>
        <v>1.5</v>
      </c>
      <c r="AY2" s="34" t="str">
        <f>TEXT(AX2,"0.0")</f>
        <v>1.5</v>
      </c>
      <c r="AZ2" s="35">
        <v>7</v>
      </c>
      <c r="BA2" s="32" t="str">
        <f>IF(AZ2&gt;=8.5,"A",IF(AZ2&gt;=8,"B+",IF(AZ2&gt;=7,"B",IF(AZ2&gt;=6.5,"C+",IF(AZ2&gt;=5.5,"C",IF(AZ2&gt;=5,"D+",IF(AZ2&gt;=4,"D","F")))))))</f>
        <v>B</v>
      </c>
      <c r="BB2" s="33">
        <f>IF(BA2="A",4,IF(BA2="B+",3.5,IF(BA2="B",3,IF(BA2="C+",2.5,IF(BA2="C",2,IF(BA2="D+",1.5,IF(BA2="D",1,0)))))))</f>
        <v>3</v>
      </c>
      <c r="BC2" s="121" t="str">
        <f>TEXT(BB2,"0.0")</f>
        <v>3.0</v>
      </c>
      <c r="BD2" s="123">
        <v>8.3000000000000007</v>
      </c>
      <c r="BE2" s="115">
        <v>3</v>
      </c>
      <c r="BF2" s="147"/>
      <c r="BG2" s="124">
        <f>ROUND((BD2*0.4+BE2*0.6),1)</f>
        <v>5.0999999999999996</v>
      </c>
      <c r="BH2" s="125">
        <f>ROUND(MAX((BD2*0.4+BE2*0.6),(BD2*0.4+BF2*0.6)),1)</f>
        <v>5.0999999999999996</v>
      </c>
      <c r="BI2" s="126" t="str">
        <f>IF(BH2&gt;=8.5,"A",IF(BH2&gt;=8,"B+",IF(BH2&gt;=7,"B",IF(BH2&gt;=6.5,"C+",IF(BH2&gt;=5.5,"C",IF(BH2&gt;=5,"D+",IF(BH2&gt;=4,"D","F")))))))</f>
        <v>D+</v>
      </c>
      <c r="BJ2" s="127">
        <f>IF(BI2="A",4,IF(BI2="B+",3.5,IF(BI2="B",3,IF(BI2="C+",2.5,IF(BI2="C",2,IF(BI2="D+",1.5,IF(BI2="D",1,0)))))))</f>
        <v>1.5</v>
      </c>
      <c r="BK2" s="127" t="str">
        <f>TEXT(BJ2,"0.0")</f>
        <v>1.5</v>
      </c>
      <c r="BL2" s="120">
        <v>4</v>
      </c>
      <c r="BM2" s="128">
        <v>4</v>
      </c>
      <c r="BN2" s="123">
        <v>7</v>
      </c>
      <c r="BO2" s="135">
        <v>6</v>
      </c>
      <c r="BP2" s="147"/>
      <c r="BQ2" s="124">
        <f>ROUND((BN2*0.4+BO2*0.6),1)</f>
        <v>6.4</v>
      </c>
      <c r="BR2" s="125">
        <f>ROUND(MAX((BN2*0.4+BO2*0.6),(BN2*0.4+BP2*0.6)),1)</f>
        <v>6.4</v>
      </c>
      <c r="BS2" s="126" t="str">
        <f>IF(BR2&gt;=8.5,"A",IF(BR2&gt;=8,"B+",IF(BR2&gt;=7,"B",IF(BR2&gt;=6.5,"C+",IF(BR2&gt;=5.5,"C",IF(BR2&gt;=5,"D+",IF(BR2&gt;=4,"D","F")))))))</f>
        <v>C</v>
      </c>
      <c r="BT2" s="127">
        <f>IF(BS2="A",4,IF(BS2="B+",3.5,IF(BS2="B",3,IF(BS2="C+",2.5,IF(BS2="C",2,IF(BS2="D+",1.5,IF(BS2="D",1,0)))))))</f>
        <v>2</v>
      </c>
      <c r="BU2" s="127" t="str">
        <f>TEXT(BT2,"0.0")</f>
        <v>2.0</v>
      </c>
      <c r="BV2" s="120">
        <v>2</v>
      </c>
      <c r="BW2" s="128">
        <v>2</v>
      </c>
      <c r="BX2" s="146">
        <v>6.3</v>
      </c>
      <c r="BY2" s="145">
        <v>6</v>
      </c>
      <c r="BZ2" s="142"/>
      <c r="CA2" s="116">
        <f>ROUND((BX2*0.4+BY2*0.6),1)</f>
        <v>6.1</v>
      </c>
      <c r="CB2" s="117">
        <f>ROUND(MAX((BX2*0.4+BY2*0.6),(BX2*0.4+BZ2*0.6)),1)</f>
        <v>6.1</v>
      </c>
      <c r="CC2" s="118" t="str">
        <f>IF(CB2&gt;=8.5,"A",IF(CB2&gt;=8,"B+",IF(CB2&gt;=7,"B",IF(CB2&gt;=6.5,"C+",IF(CB2&gt;=5.5,"C",IF(CB2&gt;=5,"D+",IF(CB2&gt;=4,"D","F")))))))</f>
        <v>C</v>
      </c>
      <c r="CD2" s="119">
        <f>IF(CC2="A",4,IF(CC2="B+",3.5,IF(CC2="B",3,IF(CC2="C+",2.5,IF(CC2="C",2,IF(CC2="D+",1.5,IF(CC2="D",1,0)))))))</f>
        <v>2</v>
      </c>
      <c r="CE2" s="119" t="str">
        <f>TEXT(CD2,"0.0")</f>
        <v>2.0</v>
      </c>
      <c r="CF2" s="137">
        <v>2</v>
      </c>
      <c r="CG2" s="138">
        <v>2</v>
      </c>
      <c r="CH2" s="150">
        <v>5.3</v>
      </c>
      <c r="CI2" s="151">
        <v>7</v>
      </c>
      <c r="CJ2" s="152"/>
      <c r="CK2" s="124">
        <f>ROUND((CH2*0.4+CI2*0.6),1)</f>
        <v>6.3</v>
      </c>
      <c r="CL2" s="125">
        <f>ROUND(MAX((CH2*0.4+CI2*0.6),(CH2*0.4+CJ2*0.6)),1)</f>
        <v>6.3</v>
      </c>
      <c r="CM2" s="126" t="str">
        <f>IF(CL2&gt;=8.5,"A",IF(CL2&gt;=8,"B+",IF(CL2&gt;=7,"B",IF(CL2&gt;=6.5,"C+",IF(CL2&gt;=5.5,"C",IF(CL2&gt;=5,"D+",IF(CL2&gt;=4,"D","F")))))))</f>
        <v>C</v>
      </c>
      <c r="CN2" s="127">
        <f>IF(CM2="A",4,IF(CM2="B+",3.5,IF(CM2="B",3,IF(CM2="C+",2.5,IF(CM2="C",2,IF(CM2="D+",1.5,IF(CM2="D",1,0)))))))</f>
        <v>2</v>
      </c>
      <c r="CO2" s="127" t="str">
        <f>TEXT(CN2,"0.0")</f>
        <v>2.0</v>
      </c>
      <c r="CP2" s="120">
        <v>1</v>
      </c>
      <c r="CQ2" s="128">
        <v>1</v>
      </c>
      <c r="CR2" s="150">
        <v>6.3</v>
      </c>
      <c r="CS2" s="286">
        <v>5</v>
      </c>
      <c r="CT2" s="152"/>
      <c r="CU2" s="124">
        <f>ROUND((CR2*0.4+CS2*0.6),1)</f>
        <v>5.5</v>
      </c>
      <c r="CV2" s="125">
        <f>ROUND(MAX((CR2*0.4+CS2*0.6),(CR2*0.4+CT2*0.6)),1)</f>
        <v>5.5</v>
      </c>
      <c r="CW2" s="126" t="str">
        <f>IF(CV2&gt;=8.5,"A",IF(CV2&gt;=8,"B+",IF(CV2&gt;=7,"B",IF(CV2&gt;=6.5,"C+",IF(CV2&gt;=5.5,"C",IF(CV2&gt;=5,"D+",IF(CV2&gt;=4,"D","F")))))))</f>
        <v>C</v>
      </c>
      <c r="CX2" s="127">
        <f>IF(CW2="A",4,IF(CW2="B+",3.5,IF(CW2="B",3,IF(CW2="C+",2.5,IF(CW2="C",2,IF(CW2="D+",1.5,IF(CW2="D",1,0)))))))</f>
        <v>2</v>
      </c>
      <c r="CY2" s="127" t="str">
        <f>TEXT(CX2,"0.0")</f>
        <v>2.0</v>
      </c>
      <c r="CZ2" s="120">
        <v>2</v>
      </c>
      <c r="DA2" s="128">
        <v>2</v>
      </c>
      <c r="DB2" s="150">
        <v>7</v>
      </c>
      <c r="DC2" s="228">
        <v>7</v>
      </c>
      <c r="DD2" s="152"/>
      <c r="DE2" s="124">
        <f>ROUND((DB2*0.4+DC2*0.6),1)</f>
        <v>7</v>
      </c>
      <c r="DF2" s="125">
        <f>ROUND(MAX((DB2*0.4+DC2*0.6),(DB2*0.4+DD2*0.6)),1)</f>
        <v>7</v>
      </c>
      <c r="DG2" s="126" t="str">
        <f>IF(DF2&gt;=8.5,"A",IF(DF2&gt;=8,"B+",IF(DF2&gt;=7,"B",IF(DF2&gt;=6.5,"C+",IF(DF2&gt;=5.5,"C",IF(DF2&gt;=5,"D+",IF(DF2&gt;=4,"D","F")))))))</f>
        <v>B</v>
      </c>
      <c r="DH2" s="127">
        <f>IF(DG2="A",4,IF(DG2="B+",3.5,IF(DG2="B",3,IF(DG2="C+",2.5,IF(DG2="C",2,IF(DG2="D+",1.5,IF(DG2="D",1,0)))))))</f>
        <v>3</v>
      </c>
      <c r="DI2" s="127" t="str">
        <f>TEXT(DH2,"0.0")</f>
        <v>3.0</v>
      </c>
      <c r="DJ2" s="120">
        <v>2</v>
      </c>
      <c r="DK2" s="128">
        <v>2</v>
      </c>
      <c r="DL2" s="300">
        <f>BL2+BV2+CF2+CP2+CZ2+DJ2</f>
        <v>13</v>
      </c>
      <c r="DM2" s="294">
        <f>(BJ2*BL2+BT2*BV2+CD2*CF2+CN2*CP2+CX2*CZ2+DH2*DJ2)/DL2</f>
        <v>2</v>
      </c>
      <c r="DN2" s="295" t="str">
        <f>TEXT(DM2,"0.00")</f>
        <v>2.00</v>
      </c>
      <c r="DO2" s="296" t="str">
        <f>IF(AND(DM2&lt;0.8),"Cảnh báo KQHT","Lên lớp")</f>
        <v>Lên lớp</v>
      </c>
      <c r="DP2" s="297">
        <f>BM2+BW2+CG2+CQ2+DA2+DK2</f>
        <v>13</v>
      </c>
      <c r="DQ2" s="298">
        <f xml:space="preserve"> (BM2*BJ2+BT2*BW2+CD2*CG2+CN2*CQ2+CX2*DA2+DH2*DK2)/DP2</f>
        <v>2</v>
      </c>
      <c r="DR2" s="296" t="str">
        <f>IF(AND(DQ2&lt;1.2),"Cảnh báo KQHT","Lên lớp")</f>
        <v>Lên lớp</v>
      </c>
      <c r="DS2" s="299"/>
      <c r="DT2" s="123">
        <v>8.4</v>
      </c>
      <c r="DU2" s="151">
        <v>9</v>
      </c>
      <c r="DV2" s="284"/>
      <c r="DW2" s="124">
        <f>ROUND((DT2*0.4+DU2*0.6),1)</f>
        <v>8.8000000000000007</v>
      </c>
      <c r="DX2" s="125">
        <f>ROUND(MAX((DT2*0.4+DU2*0.6),(DT2*0.4+DV2*0.6)),1)</f>
        <v>8.8000000000000007</v>
      </c>
      <c r="DY2" s="126" t="str">
        <f>IF(DX2&gt;=8.5,"A",IF(DX2&gt;=8,"B+",IF(DX2&gt;=7,"B",IF(DX2&gt;=6.5,"C+",IF(DX2&gt;=5.5,"C",IF(DX2&gt;=5,"D+",IF(DX2&gt;=4,"D","F")))))))</f>
        <v>A</v>
      </c>
      <c r="DZ2" s="127">
        <f>IF(DY2="A",4,IF(DY2="B+",3.5,IF(DY2="B",3,IF(DY2="C+",2.5,IF(DY2="C",2,IF(DY2="D+",1.5,IF(DY2="D",1,0)))))))</f>
        <v>4</v>
      </c>
      <c r="EA2" s="127" t="str">
        <f t="shared" ref="EA2:EA22" si="0">TEXT(DZ2,"0.0")</f>
        <v>4.0</v>
      </c>
      <c r="EB2" s="120">
        <v>3</v>
      </c>
      <c r="EC2" s="128">
        <v>3</v>
      </c>
      <c r="ED2" s="390">
        <v>5.3</v>
      </c>
      <c r="EE2" s="391">
        <v>7</v>
      </c>
      <c r="EF2" s="391"/>
      <c r="EG2" s="124">
        <f>ROUND((ED2*0.4+EE2*0.6),1)</f>
        <v>6.3</v>
      </c>
      <c r="EH2" s="125">
        <f>ROUND(MAX((ED2*0.4+EE2*0.6),(ED2*0.4+EF2*0.6)),1)</f>
        <v>6.3</v>
      </c>
      <c r="EI2" s="126" t="str">
        <f>IF(EH2&gt;=8.5,"A",IF(EH2&gt;=8,"B+",IF(EH2&gt;=7,"B",IF(EH2&gt;=6.5,"C+",IF(EH2&gt;=5.5,"C",IF(EH2&gt;=5,"D+",IF(EH2&gt;=4,"D","F")))))))</f>
        <v>C</v>
      </c>
      <c r="EJ2" s="127">
        <f>IF(EI2="A",4,IF(EI2="B+",3.5,IF(EI2="B",3,IF(EI2="C+",2.5,IF(EI2="C",2,IF(EI2="D+",1.5,IF(EI2="D",1,0)))))))</f>
        <v>2</v>
      </c>
      <c r="EK2" s="127" t="str">
        <f>TEXT(EJ2,"0.0")</f>
        <v>2.0</v>
      </c>
      <c r="EL2" s="120">
        <v>3</v>
      </c>
      <c r="EM2" s="128">
        <v>3</v>
      </c>
      <c r="EN2" s="390">
        <v>5.3</v>
      </c>
      <c r="EO2" s="391">
        <v>7</v>
      </c>
      <c r="EP2" s="391"/>
      <c r="EQ2" s="124">
        <f>ROUND((EN2*0.4+EO2*0.6),1)</f>
        <v>6.3</v>
      </c>
      <c r="ER2" s="125">
        <f>ROUND(MAX((EN2*0.4+EO2*0.6),(EN2*0.4+EP2*0.6)),1)</f>
        <v>6.3</v>
      </c>
      <c r="ES2" s="126" t="str">
        <f>IF(ER2&gt;=8.5,"A",IF(ER2&gt;=8,"B+",IF(ER2&gt;=7,"B",IF(ER2&gt;=6.5,"C+",IF(ER2&gt;=5.5,"C",IF(ER2&gt;=5,"D+",IF(ER2&gt;=4,"D","F")))))))</f>
        <v>C</v>
      </c>
      <c r="ET2" s="127">
        <f>IF(ES2="A",4,IF(ES2="B+",3.5,IF(ES2="B",3,IF(ES2="C+",2.5,IF(ES2="C",2,IF(ES2="D+",1.5,IF(ES2="D",1,0)))))))</f>
        <v>2</v>
      </c>
      <c r="EU2" s="127" t="str">
        <f t="shared" ref="EU2:EU22" si="1">TEXT(ET2,"0.0")</f>
        <v>2.0</v>
      </c>
      <c r="EV2" s="120">
        <v>3</v>
      </c>
      <c r="EW2" s="128">
        <v>3</v>
      </c>
      <c r="EX2" s="390">
        <v>7</v>
      </c>
      <c r="EY2" s="391">
        <v>8</v>
      </c>
      <c r="EZ2" s="391"/>
      <c r="FA2" s="124">
        <f>ROUND((EX2*0.4+EY2*0.6),1)</f>
        <v>7.6</v>
      </c>
      <c r="FB2" s="125">
        <f>ROUND(MAX((EX2*0.4+EY2*0.6),(EX2*0.4+EZ2*0.6)),1)</f>
        <v>7.6</v>
      </c>
      <c r="FC2" s="126" t="str">
        <f>IF(FB2&gt;=8.5,"A",IF(FB2&gt;=8,"B+",IF(FB2&gt;=7,"B",IF(FB2&gt;=6.5,"C+",IF(FB2&gt;=5.5,"C",IF(FB2&gt;=5,"D+",IF(FB2&gt;=4,"D","F")))))))</f>
        <v>B</v>
      </c>
      <c r="FD2" s="127">
        <f>IF(FC2="A",4,IF(FC2="B+",3.5,IF(FC2="B",3,IF(FC2="C+",2.5,IF(FC2="C",2,IF(FC2="D+",1.5,IF(FC2="D",1,0)))))))</f>
        <v>3</v>
      </c>
      <c r="FE2" s="127" t="str">
        <f>TEXT(FD2,"0.0")</f>
        <v>3.0</v>
      </c>
      <c r="FF2" s="120">
        <v>3</v>
      </c>
      <c r="FG2" s="128">
        <v>3</v>
      </c>
      <c r="FH2" s="390">
        <v>5.3</v>
      </c>
      <c r="FI2" s="283">
        <v>6</v>
      </c>
      <c r="FJ2" s="391"/>
      <c r="FK2" s="124">
        <f>ROUND((FH2*0.4+FI2*0.6),1)</f>
        <v>5.7</v>
      </c>
      <c r="FL2" s="125">
        <f>ROUND(MAX((FH2*0.4+FI2*0.6),(FH2*0.4+FJ2*0.6)),1)</f>
        <v>5.7</v>
      </c>
      <c r="FM2" s="126" t="str">
        <f>IF(FL2&gt;=8.5,"A",IF(FL2&gt;=8,"B+",IF(FL2&gt;=7,"B",IF(FL2&gt;=6.5,"C+",IF(FL2&gt;=5.5,"C",IF(FL2&gt;=5,"D+",IF(FL2&gt;=4,"D","F")))))))</f>
        <v>C</v>
      </c>
      <c r="FN2" s="127">
        <f>IF(FM2="A",4,IF(FM2="B+",3.5,IF(FM2="B",3,IF(FM2="C+",2.5,IF(FM2="C",2,IF(FM2="D+",1.5,IF(FM2="D",1,0)))))))</f>
        <v>2</v>
      </c>
      <c r="FO2" s="127" t="str">
        <f>TEXT(FN2,"0.0")</f>
        <v>2.0</v>
      </c>
      <c r="FP2" s="120">
        <v>3</v>
      </c>
      <c r="FQ2" s="128">
        <v>3</v>
      </c>
      <c r="FR2" s="300">
        <f>EB2+EL2+EV2+FF2+FP2</f>
        <v>15</v>
      </c>
      <c r="FS2" s="294">
        <f>(DZ2*EB2+EJ2*EL2+ET2*EV2+FD2*FF2+FN2*FP2)/FR2</f>
        <v>2.6</v>
      </c>
      <c r="FT2" s="295" t="str">
        <f>TEXT(FS2,"0.00")</f>
        <v>2.60</v>
      </c>
      <c r="FU2" s="507" t="str">
        <f>IF(AND(FS2&lt;1),"Cảnh báo KQHT","Lên lớp")</f>
        <v>Lên lớp</v>
      </c>
      <c r="FV2" s="502">
        <f>DL2+FR2</f>
        <v>28</v>
      </c>
      <c r="FW2" s="294">
        <f>(DM2*DL2+FR2*FS2)/FV2</f>
        <v>2.3214285714285716</v>
      </c>
      <c r="FX2" s="295" t="str">
        <f>TEXT(FW2,"0.00")</f>
        <v>2.32</v>
      </c>
      <c r="FY2" s="503">
        <f>FQ2+FG2+EW2+EM2+EC2+DK2+DA2+CQ2+CG2+BW2+BM2</f>
        <v>28</v>
      </c>
      <c r="FZ2" s="504">
        <f>(FQ2*FN2+FG2*FD2+EW2*ET2+EM2*EJ2+EC2*DZ2+DK2*DH2+DA2*CX2+CQ2*CN2+CG2*CD2+BW2*BT2+BM2*BJ2)/FY2</f>
        <v>2.3214285714285716</v>
      </c>
      <c r="GA2" s="508" t="str">
        <f>IF(AND(FZ2&lt;1.2),"Cảnh báo KQHT","Lên lớp")</f>
        <v>Lên lớp</v>
      </c>
      <c r="GB2" s="509"/>
      <c r="GC2" s="148">
        <v>6.6</v>
      </c>
      <c r="GD2" s="388">
        <v>5</v>
      </c>
      <c r="GE2" s="239"/>
      <c r="GF2" s="116">
        <f>ROUND((GC2*0.4+GD2*0.6),1)</f>
        <v>5.6</v>
      </c>
      <c r="GG2" s="117">
        <f>ROUND(MAX((GC2*0.4+GD2*0.6),(GC2*0.4+GE2*0.6)),1)</f>
        <v>5.6</v>
      </c>
      <c r="GH2" s="118" t="str">
        <f>IF(GG2&gt;=8.5,"A",IF(GG2&gt;=8,"B+",IF(GG2&gt;=7,"B",IF(GG2&gt;=6.5,"C+",IF(GG2&gt;=5.5,"C",IF(GG2&gt;=5,"D+",IF(GG2&gt;=4,"D","F")))))))</f>
        <v>C</v>
      </c>
      <c r="GI2" s="119">
        <f>IF(GH2="A",4,IF(GH2="B+",3.5,IF(GH2="B",3,IF(GH2="C+",2.5,IF(GH2="C",2,IF(GH2="D+",1.5,IF(GH2="D",1,0)))))))</f>
        <v>2</v>
      </c>
      <c r="GJ2" s="119" t="str">
        <f>TEXT(GI2,"0.0")</f>
        <v>2.0</v>
      </c>
      <c r="GK2" s="137">
        <v>4</v>
      </c>
      <c r="GL2" s="138">
        <v>4</v>
      </c>
      <c r="GM2" s="148">
        <v>5</v>
      </c>
      <c r="GN2" s="388">
        <v>5</v>
      </c>
      <c r="GO2" s="239"/>
      <c r="GP2" s="116">
        <f>ROUND((GM2*0.4+GN2*0.6),1)</f>
        <v>5</v>
      </c>
      <c r="GQ2" s="117">
        <f>ROUND(MAX((GM2*0.4+GN2*0.6),(GM2*0.4+GO2*0.6)),1)</f>
        <v>5</v>
      </c>
      <c r="GR2" s="118" t="str">
        <f>IF(GQ2&gt;=8.5,"A",IF(GQ2&gt;=8,"B+",IF(GQ2&gt;=7,"B",IF(GQ2&gt;=6.5,"C+",IF(GQ2&gt;=5.5,"C",IF(GQ2&gt;=5,"D+",IF(GQ2&gt;=4,"D","F")))))))</f>
        <v>D+</v>
      </c>
      <c r="GS2" s="119">
        <f>IF(GR2="A",4,IF(GR2="B+",3.5,IF(GR2="B",3,IF(GR2="C+",2.5,IF(GR2="C",2,IF(GR2="D+",1.5,IF(GR2="D",1,0)))))))</f>
        <v>1.5</v>
      </c>
      <c r="GT2" s="119" t="str">
        <f>TEXT(GS2,"0.0")</f>
        <v>1.5</v>
      </c>
      <c r="GU2" s="137">
        <v>2</v>
      </c>
      <c r="GV2" s="138">
        <v>2</v>
      </c>
      <c r="GW2" s="148">
        <v>6.3</v>
      </c>
      <c r="GX2" s="388">
        <v>7</v>
      </c>
      <c r="GY2" s="239"/>
      <c r="GZ2" s="116">
        <f>ROUND((GW2*0.4+GX2*0.6),1)</f>
        <v>6.7</v>
      </c>
      <c r="HA2" s="117">
        <f>ROUND(MAX((GW2*0.4+GX2*0.6),(GW2*0.4+GY2*0.6)),1)</f>
        <v>6.7</v>
      </c>
      <c r="HB2" s="118" t="str">
        <f>IF(HA2&gt;=8.5,"A",IF(HA2&gt;=8,"B+",IF(HA2&gt;=7,"B",IF(HA2&gt;=6.5,"C+",IF(HA2&gt;=5.5,"C",IF(HA2&gt;=5,"D+",IF(HA2&gt;=4,"D","F")))))))</f>
        <v>C+</v>
      </c>
      <c r="HC2" s="119">
        <f>IF(HB2="A",4,IF(HB2="B+",3.5,IF(HB2="B",3,IF(HB2="C+",2.5,IF(HB2="C",2,IF(HB2="D+",1.5,IF(HB2="D",1,0)))))))</f>
        <v>2.5</v>
      </c>
      <c r="HD2" s="119" t="str">
        <f>TEXT(HC2,"0.0")</f>
        <v>2.5</v>
      </c>
      <c r="HE2" s="137">
        <v>2</v>
      </c>
      <c r="HF2" s="138">
        <v>2</v>
      </c>
      <c r="HG2" s="148">
        <v>5.3</v>
      </c>
      <c r="HH2" s="627">
        <v>5</v>
      </c>
      <c r="HI2" s="321"/>
      <c r="HJ2" s="116">
        <f>ROUND((HG2*0.4+HH2*0.6),1)</f>
        <v>5.0999999999999996</v>
      </c>
      <c r="HK2" s="117">
        <f>ROUND(MAX((HG2*0.4+HH2*0.6),(HG2*0.4+HI2*0.6)),1)</f>
        <v>5.0999999999999996</v>
      </c>
      <c r="HL2" s="118" t="str">
        <f>IF(HK2&gt;=8.5,"A",IF(HK2&gt;=8,"B+",IF(HK2&gt;=7,"B",IF(HK2&gt;=6.5,"C+",IF(HK2&gt;=5.5,"C",IF(HK2&gt;=5,"D+",IF(HK2&gt;=4,"D","F")))))))</f>
        <v>D+</v>
      </c>
      <c r="HM2" s="119">
        <f>IF(HL2="A",4,IF(HL2="B+",3.5,IF(HL2="B",3,IF(HL2="C+",2.5,IF(HL2="C",2,IF(HL2="D+",1.5,IF(HL2="D",1,0)))))))</f>
        <v>1.5</v>
      </c>
      <c r="HN2" s="119" t="str">
        <f>TEXT(HM2,"0.0")</f>
        <v>1.5</v>
      </c>
      <c r="HO2" s="137">
        <v>3</v>
      </c>
      <c r="HP2" s="138">
        <v>3</v>
      </c>
      <c r="HQ2" s="148">
        <v>6.7</v>
      </c>
      <c r="HR2" s="388">
        <v>7</v>
      </c>
      <c r="HS2" s="239"/>
      <c r="HT2" s="116">
        <f>ROUND((HQ2*0.4+HR2*0.6),1)</f>
        <v>6.9</v>
      </c>
      <c r="HU2" s="117">
        <f>ROUND(MAX((HQ2*0.4+HR2*0.6),(HQ2*0.4+HS2*0.6)),1)</f>
        <v>6.9</v>
      </c>
      <c r="HV2" s="118" t="str">
        <f>IF(HU2&gt;=8.5,"A",IF(HU2&gt;=8,"B+",IF(HU2&gt;=7,"B",IF(HU2&gt;=6.5,"C+",IF(HU2&gt;=5.5,"C",IF(HU2&gt;=5,"D+",IF(HU2&gt;=4,"D","F")))))))</f>
        <v>C+</v>
      </c>
      <c r="HW2" s="119">
        <f>IF(HV2="A",4,IF(HV2="B+",3.5,IF(HV2="B",3,IF(HV2="C+",2.5,IF(HV2="C",2,IF(HV2="D+",1.5,IF(HV2="D",1,0)))))))</f>
        <v>2.5</v>
      </c>
      <c r="HX2" s="119" t="str">
        <f>TEXT(HW2,"0.0")</f>
        <v>2.5</v>
      </c>
      <c r="HY2" s="137">
        <v>3</v>
      </c>
      <c r="HZ2" s="138">
        <v>3</v>
      </c>
      <c r="IA2" s="300">
        <f>GK2+GU2+HE2+HO2+HY2</f>
        <v>14</v>
      </c>
      <c r="IB2" s="294">
        <f>(GI2*GK2+GS2*GU2+HC2*HE2+HM2*HO2+HW2*HY2)/IA2</f>
        <v>2</v>
      </c>
      <c r="IC2" s="295" t="str">
        <f>TEXT(IB2,"0.00")</f>
        <v>2.00</v>
      </c>
      <c r="ID2" s="593" t="str">
        <f>IF(AND(IB2&lt;1),"Cảnh báo KQHT","Lên lớp")</f>
        <v>Lên lớp</v>
      </c>
      <c r="IE2" s="502">
        <f>DL2+FR2+IA2</f>
        <v>42</v>
      </c>
      <c r="IF2" s="294">
        <f>(DL2*DM2+FR2*FS2+IB2*IA2)/IE2</f>
        <v>2.2142857142857144</v>
      </c>
      <c r="IG2" s="295" t="str">
        <f>TEXT(IF2,"0.00")</f>
        <v>2.21</v>
      </c>
      <c r="IH2" s="594">
        <f>GL2+GV2+HF2+HP2+HZ2</f>
        <v>14</v>
      </c>
      <c r="II2" s="595">
        <f xml:space="preserve"> (GI2*GL2+GS2*GV2+HC2*HF2+HM2*HP2+HW2*HZ2)/IH2</f>
        <v>2</v>
      </c>
      <c r="IJ2" s="596">
        <f>FY2+IH2</f>
        <v>42</v>
      </c>
      <c r="IK2" s="597">
        <f xml:space="preserve"> (FY2*FZ2+II2*IH2)/IJ2</f>
        <v>2.2142857142857144</v>
      </c>
      <c r="IL2" s="593" t="str">
        <f>IF(AND(IK2&lt;1.4),"Cảnh báo KQHT","Lên lớp")</f>
        <v>Lên lớp</v>
      </c>
      <c r="IM2" s="598"/>
      <c r="IN2" s="191"/>
      <c r="IO2" s="388"/>
      <c r="IP2" s="239"/>
      <c r="IQ2" s="116">
        <f>ROUND((IN2*0.4+IO2*0.6),1)</f>
        <v>0</v>
      </c>
      <c r="IR2" s="117">
        <f>ROUND(MAX((IN2*0.4+IO2*0.6),(IN2*0.4+IP2*0.6)),1)</f>
        <v>0</v>
      </c>
      <c r="IS2" s="118" t="str">
        <f>IF(IR2&gt;=8.5,"A",IF(IR2&gt;=8,"B+",IF(IR2&gt;=7,"B",IF(IR2&gt;=6.5,"C+",IF(IR2&gt;=5.5,"C",IF(IR2&gt;=5,"D+",IF(IR2&gt;=4,"D","F")))))))</f>
        <v>F</v>
      </c>
      <c r="IT2" s="119">
        <f>IF(IS2="A",4,IF(IS2="B+",3.5,IF(IS2="B",3,IF(IS2="C+",2.5,IF(IS2="C",2,IF(IS2="D+",1.5,IF(IS2="D",1,0)))))))</f>
        <v>0</v>
      </c>
      <c r="IU2" s="119" t="str">
        <f>TEXT(IT2,"0.0")</f>
        <v>0.0</v>
      </c>
      <c r="IV2" s="137">
        <v>3</v>
      </c>
      <c r="IW2" s="138">
        <v>3</v>
      </c>
    </row>
    <row r="3" spans="1:257" ht="18">
      <c r="A3" s="80">
        <v>3</v>
      </c>
      <c r="B3" s="22" t="s">
        <v>450</v>
      </c>
      <c r="C3" s="80" t="s">
        <v>458</v>
      </c>
      <c r="D3" s="84" t="s">
        <v>459</v>
      </c>
      <c r="E3" s="100" t="s">
        <v>460</v>
      </c>
      <c r="F3" s="100"/>
      <c r="G3" s="85" t="s">
        <v>461</v>
      </c>
      <c r="H3" s="83" t="s">
        <v>453</v>
      </c>
      <c r="I3" s="83"/>
      <c r="J3" s="85" t="s">
        <v>37</v>
      </c>
      <c r="K3" s="38" t="s">
        <v>38</v>
      </c>
      <c r="L3" s="38"/>
      <c r="M3" s="38"/>
      <c r="N3" s="38"/>
      <c r="O3" s="38"/>
      <c r="P3" s="38"/>
      <c r="Q3" s="38"/>
      <c r="R3" s="38"/>
      <c r="S3" s="38"/>
      <c r="T3" s="38"/>
      <c r="U3" s="38"/>
      <c r="V3" s="38"/>
      <c r="W3" s="38"/>
      <c r="X3" s="38"/>
      <c r="Y3" s="38"/>
      <c r="Z3" s="38"/>
      <c r="AA3" s="38"/>
      <c r="AB3" s="38"/>
      <c r="AC3" s="38"/>
      <c r="AD3" s="38"/>
      <c r="AE3" s="38"/>
      <c r="AF3" s="38"/>
      <c r="AG3" s="38"/>
      <c r="AH3" s="38"/>
      <c r="AI3" s="38"/>
      <c r="AJ3" s="38"/>
      <c r="AK3" s="38"/>
      <c r="AL3" s="38"/>
      <c r="AM3" s="38"/>
      <c r="AN3" s="38"/>
      <c r="AO3" s="38"/>
      <c r="AP3" s="38"/>
      <c r="AQ3" s="38"/>
      <c r="AR3" s="38"/>
      <c r="AS3" s="38"/>
      <c r="AT3" s="38"/>
      <c r="AU3" s="38"/>
      <c r="AV3" s="6">
        <v>6.3</v>
      </c>
      <c r="AW3" s="3" t="str">
        <f t="shared" ref="AW3:AW22" si="2">IF(AV3&gt;=8.5,"A",IF(AV3&gt;=8,"B+",IF(AV3&gt;=7,"B",IF(AV3&gt;=6.5,"C+",IF(AV3&gt;=5.5,"C",IF(AV3&gt;=5,"D+",IF(AV3&gt;=4,"D","F")))))))</f>
        <v>C</v>
      </c>
      <c r="AX3" s="4">
        <f t="shared" ref="AX3:AX22" si="3">IF(AW3="A",4,IF(AW3="B+",3.5,IF(AW3="B",3,IF(AW3="C+",2.5,IF(AW3="C",2,IF(AW3="D+",1.5,IF(AW3="D",1,0)))))))</f>
        <v>2</v>
      </c>
      <c r="AY3" s="13" t="str">
        <f t="shared" ref="AY3:AY22" si="4">TEXT(AX3,"0.0")</f>
        <v>2.0</v>
      </c>
      <c r="AZ3" s="15">
        <v>7</v>
      </c>
      <c r="BA3" s="3" t="str">
        <f t="shared" ref="BA3:BA22" si="5">IF(AZ3&gt;=8.5,"A",IF(AZ3&gt;=8,"B+",IF(AZ3&gt;=7,"B",IF(AZ3&gt;=6.5,"C+",IF(AZ3&gt;=5.5,"C",IF(AZ3&gt;=5,"D+",IF(AZ3&gt;=4,"D","F")))))))</f>
        <v>B</v>
      </c>
      <c r="BB3" s="4">
        <f t="shared" ref="BB3:BB22" si="6">IF(BA3="A",4,IF(BA3="B+",3.5,IF(BA3="B",3,IF(BA3="C+",2.5,IF(BA3="C",2,IF(BA3="D+",1.5,IF(BA3="D",1,0)))))))</f>
        <v>3</v>
      </c>
      <c r="BC3" s="122" t="str">
        <f t="shared" ref="BC3:BC22" si="7">TEXT(BB3,"0.0")</f>
        <v>3.0</v>
      </c>
      <c r="BD3" s="148">
        <v>6.3</v>
      </c>
      <c r="BE3" s="189">
        <v>4</v>
      </c>
      <c r="BF3" s="189"/>
      <c r="BG3" s="116">
        <f t="shared" ref="BG3:BG22" si="8">ROUND((BD3*0.4+BE3*0.6),1)</f>
        <v>4.9000000000000004</v>
      </c>
      <c r="BH3" s="117">
        <f t="shared" ref="BH3:BH22" si="9">ROUND(MAX((BD3*0.4+BE3*0.6),(BD3*0.4+BF3*0.6)),1)</f>
        <v>4.9000000000000004</v>
      </c>
      <c r="BI3" s="118" t="str">
        <f t="shared" ref="BI3:BI22" si="10">IF(BH3&gt;=8.5,"A",IF(BH3&gt;=8,"B+",IF(BH3&gt;=7,"B",IF(BH3&gt;=6.5,"C+",IF(BH3&gt;=5.5,"C",IF(BH3&gt;=5,"D+",IF(BH3&gt;=4,"D","F")))))))</f>
        <v>D</v>
      </c>
      <c r="BJ3" s="119">
        <f t="shared" ref="BJ3:BJ22" si="11">IF(BI3="A",4,IF(BI3="B+",3.5,IF(BI3="B",3,IF(BI3="C+",2.5,IF(BI3="C",2,IF(BI3="D+",1.5,IF(BI3="D",1,0)))))))</f>
        <v>1</v>
      </c>
      <c r="BK3" s="119" t="str">
        <f t="shared" ref="BK3:BK22" si="12">TEXT(BJ3,"0.0")</f>
        <v>1.0</v>
      </c>
      <c r="BL3" s="137">
        <v>4</v>
      </c>
      <c r="BM3" s="138">
        <v>4</v>
      </c>
      <c r="BN3" s="148">
        <v>7.3</v>
      </c>
      <c r="BO3" s="189">
        <v>9</v>
      </c>
      <c r="BP3" s="189"/>
      <c r="BQ3" s="116">
        <f t="shared" ref="BQ3:BQ22" si="13">ROUND((BN3*0.4+BO3*0.6),1)</f>
        <v>8.3000000000000007</v>
      </c>
      <c r="BR3" s="117">
        <f t="shared" ref="BR3:BR22" si="14">ROUND(MAX((BN3*0.4+BO3*0.6),(BN3*0.4+BP3*0.6)),1)</f>
        <v>8.3000000000000007</v>
      </c>
      <c r="BS3" s="118" t="str">
        <f t="shared" ref="BS3:BS22" si="15">IF(BR3&gt;=8.5,"A",IF(BR3&gt;=8,"B+",IF(BR3&gt;=7,"B",IF(BR3&gt;=6.5,"C+",IF(BR3&gt;=5.5,"C",IF(BR3&gt;=5,"D+",IF(BR3&gt;=4,"D","F")))))))</f>
        <v>B+</v>
      </c>
      <c r="BT3" s="119">
        <f t="shared" ref="BT3:BT22" si="16">IF(BS3="A",4,IF(BS3="B+",3.5,IF(BS3="B",3,IF(BS3="C+",2.5,IF(BS3="C",2,IF(BS3="D+",1.5,IF(BS3="D",1,0)))))))</f>
        <v>3.5</v>
      </c>
      <c r="BU3" s="119" t="str">
        <f t="shared" ref="BU3:BU22" si="17">TEXT(BT3,"0.0")</f>
        <v>3.5</v>
      </c>
      <c r="BV3" s="137">
        <v>2</v>
      </c>
      <c r="BW3" s="138">
        <v>2</v>
      </c>
      <c r="BX3" s="249">
        <v>6</v>
      </c>
      <c r="BY3" s="256">
        <v>5</v>
      </c>
      <c r="BZ3" s="256"/>
      <c r="CA3" s="116">
        <f t="shared" ref="CA3:CA22" si="18">ROUND((BX3*0.4+BY3*0.6),1)</f>
        <v>5.4</v>
      </c>
      <c r="CB3" s="117">
        <f t="shared" ref="CB3:CB22" si="19">ROUND(MAX((BX3*0.4+BY3*0.6),(BX3*0.4+BZ3*0.6)),1)</f>
        <v>5.4</v>
      </c>
      <c r="CC3" s="118" t="str">
        <f t="shared" ref="CC3:CC22" si="20">IF(CB3&gt;=8.5,"A",IF(CB3&gt;=8,"B+",IF(CB3&gt;=7,"B",IF(CB3&gt;=6.5,"C+",IF(CB3&gt;=5.5,"C",IF(CB3&gt;=5,"D+",IF(CB3&gt;=4,"D","F")))))))</f>
        <v>D+</v>
      </c>
      <c r="CD3" s="119">
        <f t="shared" ref="CD3:CD22" si="21">IF(CC3="A",4,IF(CC3="B+",3.5,IF(CC3="B",3,IF(CC3="C+",2.5,IF(CC3="C",2,IF(CC3="D+",1.5,IF(CC3="D",1,0)))))))</f>
        <v>1.5</v>
      </c>
      <c r="CE3" s="119" t="str">
        <f t="shared" ref="CE3:CE22" si="22">TEXT(CD3,"0.0")</f>
        <v>1.5</v>
      </c>
      <c r="CF3" s="137">
        <v>2</v>
      </c>
      <c r="CG3" s="138">
        <v>2</v>
      </c>
      <c r="CH3" s="209">
        <v>6.3</v>
      </c>
      <c r="CI3" s="239">
        <v>8</v>
      </c>
      <c r="CJ3" s="239"/>
      <c r="CK3" s="116">
        <f t="shared" ref="CK3:CK22" si="23">ROUND((CH3*0.4+CI3*0.6),1)</f>
        <v>7.3</v>
      </c>
      <c r="CL3" s="117">
        <f t="shared" ref="CL3:CL22" si="24">ROUND(MAX((CH3*0.4+CI3*0.6),(CH3*0.4+CJ3*0.6)),1)</f>
        <v>7.3</v>
      </c>
      <c r="CM3" s="118" t="str">
        <f t="shared" ref="CM3:CM22" si="25">IF(CL3&gt;=8.5,"A",IF(CL3&gt;=8,"B+",IF(CL3&gt;=7,"B",IF(CL3&gt;=6.5,"C+",IF(CL3&gt;=5.5,"C",IF(CL3&gt;=5,"D+",IF(CL3&gt;=4,"D","F")))))))</f>
        <v>B</v>
      </c>
      <c r="CN3" s="119">
        <f t="shared" ref="CN3:CN22" si="26">IF(CM3="A",4,IF(CM3="B+",3.5,IF(CM3="B",3,IF(CM3="C+",2.5,IF(CM3="C",2,IF(CM3="D+",1.5,IF(CM3="D",1,0)))))))</f>
        <v>3</v>
      </c>
      <c r="CO3" s="119" t="str">
        <f t="shared" ref="CO3:CO22" si="27">TEXT(CN3,"0.0")</f>
        <v>3.0</v>
      </c>
      <c r="CP3" s="137">
        <v>1</v>
      </c>
      <c r="CQ3" s="138">
        <v>1</v>
      </c>
      <c r="CR3" s="148">
        <v>7</v>
      </c>
      <c r="CS3" s="140">
        <v>8</v>
      </c>
      <c r="CT3" s="189"/>
      <c r="CU3" s="116">
        <f t="shared" ref="CU3:CU22" si="28">ROUND((CR3*0.4+CS3*0.6),1)</f>
        <v>7.6</v>
      </c>
      <c r="CV3" s="117">
        <f t="shared" ref="CV3:CV22" si="29">ROUND(MAX((CR3*0.4+CS3*0.6),(CR3*0.4+CT3*0.6)),1)</f>
        <v>7.6</v>
      </c>
      <c r="CW3" s="118" t="str">
        <f t="shared" ref="CW3:CW22" si="30">IF(CV3&gt;=8.5,"A",IF(CV3&gt;=8,"B+",IF(CV3&gt;=7,"B",IF(CV3&gt;=6.5,"C+",IF(CV3&gt;=5.5,"C",IF(CV3&gt;=5,"D+",IF(CV3&gt;=4,"D","F")))))))</f>
        <v>B</v>
      </c>
      <c r="CX3" s="119">
        <f t="shared" ref="CX3:CX22" si="31">IF(CW3="A",4,IF(CW3="B+",3.5,IF(CW3="B",3,IF(CW3="C+",2.5,IF(CW3="C",2,IF(CW3="D+",1.5,IF(CW3="D",1,0)))))))</f>
        <v>3</v>
      </c>
      <c r="CY3" s="119" t="str">
        <f t="shared" ref="CY3:CY22" si="32">TEXT(CX3,"0.0")</f>
        <v>3.0</v>
      </c>
      <c r="CZ3" s="137">
        <v>2</v>
      </c>
      <c r="DA3" s="138">
        <v>2</v>
      </c>
      <c r="DB3" s="148">
        <v>6.7</v>
      </c>
      <c r="DC3" s="239">
        <v>6</v>
      </c>
      <c r="DD3" s="239"/>
      <c r="DE3" s="116">
        <f t="shared" ref="DE3:DE22" si="33">ROUND((DB3*0.4+DC3*0.6),1)</f>
        <v>6.3</v>
      </c>
      <c r="DF3" s="117">
        <f t="shared" ref="DF3:DF22" si="34">ROUND(MAX((DB3*0.4+DC3*0.6),(DB3*0.4+DD3*0.6)),1)</f>
        <v>6.3</v>
      </c>
      <c r="DG3" s="118" t="str">
        <f t="shared" ref="DG3:DG22" si="35">IF(DF3&gt;=8.5,"A",IF(DF3&gt;=8,"B+",IF(DF3&gt;=7,"B",IF(DF3&gt;=6.5,"C+",IF(DF3&gt;=5.5,"C",IF(DF3&gt;=5,"D+",IF(DF3&gt;=4,"D","F")))))))</f>
        <v>C</v>
      </c>
      <c r="DH3" s="119">
        <f t="shared" ref="DH3:DH22" si="36">IF(DG3="A",4,IF(DG3="B+",3.5,IF(DG3="B",3,IF(DG3="C+",2.5,IF(DG3="C",2,IF(DG3="D+",1.5,IF(DG3="D",1,0)))))))</f>
        <v>2</v>
      </c>
      <c r="DI3" s="119" t="str">
        <f t="shared" ref="DI3:DI22" si="37">TEXT(DH3,"0.0")</f>
        <v>2.0</v>
      </c>
      <c r="DJ3" s="137">
        <v>2</v>
      </c>
      <c r="DK3" s="138">
        <v>2</v>
      </c>
      <c r="DL3" s="301">
        <f t="shared" ref="DL3:DL22" si="38">BL3+BV3+CF3+CP3+CZ3+DJ3</f>
        <v>13</v>
      </c>
      <c r="DM3" s="310">
        <f t="shared" ref="DM3:DM22" si="39">(BJ3*BL3+BT3*BV3+CD3*CF3+CN3*CP3+CX3*CZ3+DH3*DJ3)/DL3</f>
        <v>2.0769230769230771</v>
      </c>
      <c r="DN3" s="312" t="str">
        <f t="shared" ref="DN3:DN22" si="40">TEXT(DM3,"0.00")</f>
        <v>2.08</v>
      </c>
      <c r="DO3" s="296" t="str">
        <f t="shared" ref="DO3:DO22" si="41">IF(AND(DM3&lt;0.8),"Cảnh báo KQHT","Lên lớp")</f>
        <v>Lên lớp</v>
      </c>
      <c r="DP3" s="297">
        <f t="shared" ref="DP3:DP22" si="42">BM3+BW3+CG3+CQ3+DA3+DK3</f>
        <v>13</v>
      </c>
      <c r="DQ3" s="298">
        <f t="shared" ref="DQ3:DQ22" si="43" xml:space="preserve"> (BM3*BJ3+BT3*BW3+CD3*CG3+CN3*CQ3+CX3*DA3+DH3*DK3)/DP3</f>
        <v>2.0769230769230771</v>
      </c>
      <c r="DR3" s="296" t="str">
        <f t="shared" ref="DR3:DR22" si="44">IF(AND(DQ3&lt;1.2),"Cảnh báo KQHT","Lên lớp")</f>
        <v>Lên lớp</v>
      </c>
      <c r="DT3" s="148">
        <v>8.6</v>
      </c>
      <c r="DU3" s="239">
        <v>9</v>
      </c>
      <c r="DV3" s="239"/>
      <c r="DW3" s="116">
        <f t="shared" ref="DW3:DW22" si="45">ROUND((DT3*0.4+DU3*0.6),1)</f>
        <v>8.8000000000000007</v>
      </c>
      <c r="DX3" s="117">
        <f t="shared" ref="DX3:DX22" si="46">ROUND(MAX((DT3*0.4+DU3*0.6),(DT3*0.4+DV3*0.6)),1)</f>
        <v>8.8000000000000007</v>
      </c>
      <c r="DY3" s="118" t="str">
        <f t="shared" ref="DY3:DY22" si="47">IF(DX3&gt;=8.5,"A",IF(DX3&gt;=8,"B+",IF(DX3&gt;=7,"B",IF(DX3&gt;=6.5,"C+",IF(DX3&gt;=5.5,"C",IF(DX3&gt;=5,"D+",IF(DX3&gt;=4,"D","F")))))))</f>
        <v>A</v>
      </c>
      <c r="DZ3" s="119">
        <f t="shared" ref="DZ3:DZ22" si="48">IF(DY3="A",4,IF(DY3="B+",3.5,IF(DY3="B",3,IF(DY3="C+",2.5,IF(DY3="C",2,IF(DY3="D+",1.5,IF(DY3="D",1,0)))))))</f>
        <v>4</v>
      </c>
      <c r="EA3" s="119" t="str">
        <f t="shared" si="0"/>
        <v>4.0</v>
      </c>
      <c r="EB3" s="137">
        <v>3</v>
      </c>
      <c r="EC3" s="138">
        <v>3</v>
      </c>
      <c r="ED3" s="148">
        <v>7</v>
      </c>
      <c r="EE3" s="189">
        <v>7</v>
      </c>
      <c r="EF3" s="189"/>
      <c r="EG3" s="116">
        <f t="shared" ref="EG3:EG22" si="49">ROUND((ED3*0.4+EE3*0.6),1)</f>
        <v>7</v>
      </c>
      <c r="EH3" s="117">
        <f t="shared" ref="EH3:EH22" si="50">ROUND(MAX((ED3*0.4+EE3*0.6),(ED3*0.4+EF3*0.6)),1)</f>
        <v>7</v>
      </c>
      <c r="EI3" s="118" t="str">
        <f t="shared" ref="EI3:EI22" si="51">IF(EH3&gt;=8.5,"A",IF(EH3&gt;=8,"B+",IF(EH3&gt;=7,"B",IF(EH3&gt;=6.5,"C+",IF(EH3&gt;=5.5,"C",IF(EH3&gt;=5,"D+",IF(EH3&gt;=4,"D","F")))))))</f>
        <v>B</v>
      </c>
      <c r="EJ3" s="119">
        <f t="shared" ref="EJ3:EJ22" si="52">IF(EI3="A",4,IF(EI3="B+",3.5,IF(EI3="B",3,IF(EI3="C+",2.5,IF(EI3="C",2,IF(EI3="D+",1.5,IF(EI3="D",1,0)))))))</f>
        <v>3</v>
      </c>
      <c r="EK3" s="119" t="str">
        <f t="shared" ref="EK3:EK22" si="53">TEXT(EJ3,"0.0")</f>
        <v>3.0</v>
      </c>
      <c r="EL3" s="137">
        <v>3</v>
      </c>
      <c r="EM3" s="138">
        <v>3</v>
      </c>
      <c r="EN3" s="209">
        <v>7</v>
      </c>
      <c r="EO3" s="189">
        <v>8</v>
      </c>
      <c r="EP3" s="189"/>
      <c r="EQ3" s="116">
        <f t="shared" ref="EQ3:EQ22" si="54">ROUND((EN3*0.4+EO3*0.6),1)</f>
        <v>7.6</v>
      </c>
      <c r="ER3" s="117">
        <f t="shared" ref="ER3:ER22" si="55">ROUND(MAX((EN3*0.4+EO3*0.6),(EN3*0.4+EP3*0.6)),1)</f>
        <v>7.6</v>
      </c>
      <c r="ES3" s="118" t="str">
        <f t="shared" ref="ES3:ES22" si="56">IF(ER3&gt;=8.5,"A",IF(ER3&gt;=8,"B+",IF(ER3&gt;=7,"B",IF(ER3&gt;=6.5,"C+",IF(ER3&gt;=5.5,"C",IF(ER3&gt;=5,"D+",IF(ER3&gt;=4,"D","F")))))))</f>
        <v>B</v>
      </c>
      <c r="ET3" s="119">
        <f t="shared" ref="ET3:ET22" si="57">IF(ES3="A",4,IF(ES3="B+",3.5,IF(ES3="B",3,IF(ES3="C+",2.5,IF(ES3="C",2,IF(ES3="D+",1.5,IF(ES3="D",1,0)))))))</f>
        <v>3</v>
      </c>
      <c r="EU3" s="119" t="str">
        <f t="shared" si="1"/>
        <v>3.0</v>
      </c>
      <c r="EV3" s="137">
        <v>3</v>
      </c>
      <c r="EW3" s="138">
        <v>3</v>
      </c>
      <c r="EX3" s="209">
        <v>6.6</v>
      </c>
      <c r="EY3" s="189">
        <v>5</v>
      </c>
      <c r="EZ3" s="189"/>
      <c r="FA3" s="116">
        <f t="shared" ref="FA3:FA22" si="58">ROUND((EX3*0.4+EY3*0.6),1)</f>
        <v>5.6</v>
      </c>
      <c r="FB3" s="117">
        <f t="shared" ref="FB3:FB22" si="59">ROUND(MAX((EX3*0.4+EY3*0.6),(EX3*0.4+EZ3*0.6)),1)</f>
        <v>5.6</v>
      </c>
      <c r="FC3" s="118" t="str">
        <f t="shared" ref="FC3:FC22" si="60">IF(FB3&gt;=8.5,"A",IF(FB3&gt;=8,"B+",IF(FB3&gt;=7,"B",IF(FB3&gt;=6.5,"C+",IF(FB3&gt;=5.5,"C",IF(FB3&gt;=5,"D+",IF(FB3&gt;=4,"D","F")))))))</f>
        <v>C</v>
      </c>
      <c r="FD3" s="119">
        <f t="shared" ref="FD3:FD22" si="61">IF(FC3="A",4,IF(FC3="B+",3.5,IF(FC3="B",3,IF(FC3="C+",2.5,IF(FC3="C",2,IF(FC3="D+",1.5,IF(FC3="D",1,0)))))))</f>
        <v>2</v>
      </c>
      <c r="FE3" s="119" t="str">
        <f t="shared" ref="FE3:FE22" si="62">TEXT(FD3,"0.0")</f>
        <v>2.0</v>
      </c>
      <c r="FF3" s="137">
        <v>3</v>
      </c>
      <c r="FG3" s="138">
        <v>3</v>
      </c>
      <c r="FH3" s="148">
        <v>7.7</v>
      </c>
      <c r="FI3" s="189">
        <v>7</v>
      </c>
      <c r="FJ3" s="189"/>
      <c r="FK3" s="116">
        <f t="shared" ref="FK3:FK22" si="63">ROUND((FH3*0.4+FI3*0.6),1)</f>
        <v>7.3</v>
      </c>
      <c r="FL3" s="117">
        <f t="shared" ref="FL3:FL22" si="64">ROUND(MAX((FH3*0.4+FI3*0.6),(FH3*0.4+FJ3*0.6)),1)</f>
        <v>7.3</v>
      </c>
      <c r="FM3" s="118" t="str">
        <f t="shared" ref="FM3:FM22" si="65">IF(FL3&gt;=8.5,"A",IF(FL3&gt;=8,"B+",IF(FL3&gt;=7,"B",IF(FL3&gt;=6.5,"C+",IF(FL3&gt;=5.5,"C",IF(FL3&gt;=5,"D+",IF(FL3&gt;=4,"D","F")))))))</f>
        <v>B</v>
      </c>
      <c r="FN3" s="119">
        <f t="shared" ref="FN3:FN22" si="66">IF(FM3="A",4,IF(FM3="B+",3.5,IF(FM3="B",3,IF(FM3="C+",2.5,IF(FM3="C",2,IF(FM3="D+",1.5,IF(FM3="D",1,0)))))))</f>
        <v>3</v>
      </c>
      <c r="FO3" s="119" t="str">
        <f t="shared" ref="FO3:FO22" si="67">TEXT(FN3,"0.0")</f>
        <v>3.0</v>
      </c>
      <c r="FP3" s="137">
        <v>3</v>
      </c>
      <c r="FQ3" s="138">
        <v>3</v>
      </c>
      <c r="FR3" s="301">
        <f t="shared" ref="FR3:FR22" si="68">EB3+EL3+EV3+FF3+FP3</f>
        <v>15</v>
      </c>
      <c r="FS3" s="310">
        <f t="shared" ref="FS3:FS22" si="69">(DZ3*EB3+EJ3*EL3+ET3*EV3+FD3*FF3+FN3*FP3)/FR3</f>
        <v>3</v>
      </c>
      <c r="FT3" s="312" t="str">
        <f t="shared" ref="FT3:FT22" si="70">TEXT(FS3,"0.00")</f>
        <v>3.00</v>
      </c>
      <c r="FU3" s="189" t="str">
        <f t="shared" ref="FU3:FU22" si="71">IF(AND(FS3&lt;1),"Cảnh báo KQHT","Lên lớp")</f>
        <v>Lên lớp</v>
      </c>
      <c r="FV3" s="526">
        <f t="shared" ref="FV3:FV22" si="72">DL3+FR3</f>
        <v>28</v>
      </c>
      <c r="FW3" s="310">
        <f t="shared" ref="FW3:FW22" si="73">(DM3*DL3+FR3*FS3)/FV3</f>
        <v>2.5714285714285716</v>
      </c>
      <c r="FX3" s="312" t="str">
        <f t="shared" ref="FX3:FX22" si="74">TEXT(FW3,"0.00")</f>
        <v>2.57</v>
      </c>
      <c r="FY3" s="527">
        <f t="shared" ref="FY3:FY22" si="75">FQ3+FG3+EW3+EM3+EC3+DK3+DA3+CQ3+CG3+BW3+BM3</f>
        <v>28</v>
      </c>
      <c r="FZ3" s="528">
        <f t="shared" ref="FZ3:FZ22" si="76">(FQ3*FN3+FG3*FD3+EW3*ET3+EM3*EJ3+EC3*DZ3+DK3*DH3+DA3*CX3+CQ3*CN3+CG3*CD3+BW3*BT3+BM3*BJ3)/FY3</f>
        <v>2.5714285714285716</v>
      </c>
      <c r="GA3" s="529" t="str">
        <f t="shared" ref="GA3:GA22" si="77">IF(AND(FZ3&lt;1.2),"Cảnh báo KQHT","Lên lớp")</f>
        <v>Lên lớp</v>
      </c>
      <c r="GB3" s="131"/>
      <c r="GC3" s="148">
        <v>7.1</v>
      </c>
      <c r="GD3" s="239">
        <v>5</v>
      </c>
      <c r="GE3" s="239"/>
      <c r="GF3" s="116">
        <f t="shared" ref="GF3:GF22" si="78">ROUND((GC3*0.4+GD3*0.6),1)</f>
        <v>5.8</v>
      </c>
      <c r="GG3" s="117">
        <f t="shared" ref="GG3:GG22" si="79">ROUND(MAX((GC3*0.4+GD3*0.6),(GC3*0.4+GE3*0.6)),1)</f>
        <v>5.8</v>
      </c>
      <c r="GH3" s="118" t="str">
        <f t="shared" ref="GH3:GH22" si="80">IF(GG3&gt;=8.5,"A",IF(GG3&gt;=8,"B+",IF(GG3&gt;=7,"B",IF(GG3&gt;=6.5,"C+",IF(GG3&gt;=5.5,"C",IF(GG3&gt;=5,"D+",IF(GG3&gt;=4,"D","F")))))))</f>
        <v>C</v>
      </c>
      <c r="GI3" s="119">
        <f t="shared" ref="GI3:GI22" si="81">IF(GH3="A",4,IF(GH3="B+",3.5,IF(GH3="B",3,IF(GH3="C+",2.5,IF(GH3="C",2,IF(GH3="D+",1.5,IF(GH3="D",1,0)))))))</f>
        <v>2</v>
      </c>
      <c r="GJ3" s="119" t="str">
        <f t="shared" ref="GJ3:GJ22" si="82">TEXT(GI3,"0.0")</f>
        <v>2.0</v>
      </c>
      <c r="GK3" s="137">
        <v>4</v>
      </c>
      <c r="GL3" s="138">
        <v>4</v>
      </c>
      <c r="GM3" s="148">
        <v>7.3</v>
      </c>
      <c r="GN3" s="239">
        <v>7</v>
      </c>
      <c r="GO3" s="239"/>
      <c r="GP3" s="116">
        <f t="shared" ref="GP3:GP22" si="83">ROUND((GM3*0.4+GN3*0.6),1)</f>
        <v>7.1</v>
      </c>
      <c r="GQ3" s="117">
        <f t="shared" ref="GQ3:GQ22" si="84">ROUND(MAX((GM3*0.4+GN3*0.6),(GM3*0.4+GO3*0.6)),1)</f>
        <v>7.1</v>
      </c>
      <c r="GR3" s="118" t="str">
        <f t="shared" ref="GR3:GR22" si="85">IF(GQ3&gt;=8.5,"A",IF(GQ3&gt;=8,"B+",IF(GQ3&gt;=7,"B",IF(GQ3&gt;=6.5,"C+",IF(GQ3&gt;=5.5,"C",IF(GQ3&gt;=5,"D+",IF(GQ3&gt;=4,"D","F")))))))</f>
        <v>B</v>
      </c>
      <c r="GS3" s="119">
        <f t="shared" ref="GS3:GS22" si="86">IF(GR3="A",4,IF(GR3="B+",3.5,IF(GR3="B",3,IF(GR3="C+",2.5,IF(GR3="C",2,IF(GR3="D+",1.5,IF(GR3="D",1,0)))))))</f>
        <v>3</v>
      </c>
      <c r="GT3" s="119" t="str">
        <f t="shared" ref="GT3:GT22" si="87">TEXT(GS3,"0.0")</f>
        <v>3.0</v>
      </c>
      <c r="GU3" s="137">
        <v>2</v>
      </c>
      <c r="GV3" s="138">
        <v>2</v>
      </c>
      <c r="GW3" s="148">
        <v>6.3</v>
      </c>
      <c r="GX3" s="189">
        <v>6</v>
      </c>
      <c r="GY3" s="189"/>
      <c r="GZ3" s="116">
        <f t="shared" ref="GZ3:GZ22" si="88">ROUND((GW3*0.4+GX3*0.6),1)</f>
        <v>6.1</v>
      </c>
      <c r="HA3" s="117">
        <f t="shared" ref="HA3:HA22" si="89">ROUND(MAX((GW3*0.4+GX3*0.6),(GW3*0.4+GY3*0.6)),1)</f>
        <v>6.1</v>
      </c>
      <c r="HB3" s="118" t="str">
        <f t="shared" ref="HB3:HB22" si="90">IF(HA3&gt;=8.5,"A",IF(HA3&gt;=8,"B+",IF(HA3&gt;=7,"B",IF(HA3&gt;=6.5,"C+",IF(HA3&gt;=5.5,"C",IF(HA3&gt;=5,"D+",IF(HA3&gt;=4,"D","F")))))))</f>
        <v>C</v>
      </c>
      <c r="HC3" s="119">
        <f t="shared" ref="HC3:HC22" si="91">IF(HB3="A",4,IF(HB3="B+",3.5,IF(HB3="B",3,IF(HB3="C+",2.5,IF(HB3="C",2,IF(HB3="D+",1.5,IF(HB3="D",1,0)))))))</f>
        <v>2</v>
      </c>
      <c r="HD3" s="119" t="str">
        <f t="shared" ref="HD3:HD22" si="92">TEXT(HC3,"0.0")</f>
        <v>2.0</v>
      </c>
      <c r="HE3" s="137">
        <v>2</v>
      </c>
      <c r="HF3" s="138">
        <v>2</v>
      </c>
      <c r="HG3" s="148">
        <v>6.7</v>
      </c>
      <c r="HH3" s="256">
        <v>5</v>
      </c>
      <c r="HI3" s="256"/>
      <c r="HJ3" s="116">
        <f t="shared" ref="HJ3:HJ22" si="93">ROUND((HG3*0.4+HH3*0.6),1)</f>
        <v>5.7</v>
      </c>
      <c r="HK3" s="117">
        <f t="shared" ref="HK3:HK22" si="94">ROUND(MAX((HG3*0.4+HH3*0.6),(HG3*0.4+HI3*0.6)),1)</f>
        <v>5.7</v>
      </c>
      <c r="HL3" s="118" t="str">
        <f t="shared" ref="HL3:HL22" si="95">IF(HK3&gt;=8.5,"A",IF(HK3&gt;=8,"B+",IF(HK3&gt;=7,"B",IF(HK3&gt;=6.5,"C+",IF(HK3&gt;=5.5,"C",IF(HK3&gt;=5,"D+",IF(HK3&gt;=4,"D","F")))))))</f>
        <v>C</v>
      </c>
      <c r="HM3" s="119">
        <f t="shared" ref="HM3:HM22" si="96">IF(HL3="A",4,IF(HL3="B+",3.5,IF(HL3="B",3,IF(HL3="C+",2.5,IF(HL3="C",2,IF(HL3="D+",1.5,IF(HL3="D",1,0)))))))</f>
        <v>2</v>
      </c>
      <c r="HN3" s="119" t="str">
        <f t="shared" ref="HN3:HN22" si="97">TEXT(HM3,"0.0")</f>
        <v>2.0</v>
      </c>
      <c r="HO3" s="137">
        <v>3</v>
      </c>
      <c r="HP3" s="138">
        <v>3</v>
      </c>
      <c r="HQ3" s="148">
        <v>6.7</v>
      </c>
      <c r="HR3" s="189">
        <v>6</v>
      </c>
      <c r="HS3" s="130"/>
      <c r="HT3" s="116">
        <f t="shared" ref="HT3:HT22" si="98">ROUND((HQ3*0.4+HR3*0.6),1)</f>
        <v>6.3</v>
      </c>
      <c r="HU3" s="117">
        <f t="shared" ref="HU3:HU22" si="99">ROUND(MAX((HQ3*0.4+HR3*0.6),(HQ3*0.4+HS3*0.6)),1)</f>
        <v>6.3</v>
      </c>
      <c r="HV3" s="118" t="str">
        <f t="shared" ref="HV3:HV22" si="100">IF(HU3&gt;=8.5,"A",IF(HU3&gt;=8,"B+",IF(HU3&gt;=7,"B",IF(HU3&gt;=6.5,"C+",IF(HU3&gt;=5.5,"C",IF(HU3&gt;=5,"D+",IF(HU3&gt;=4,"D","F")))))))</f>
        <v>C</v>
      </c>
      <c r="HW3" s="119">
        <f t="shared" ref="HW3:HW22" si="101">IF(HV3="A",4,IF(HV3="B+",3.5,IF(HV3="B",3,IF(HV3="C+",2.5,IF(HV3="C",2,IF(HV3="D+",1.5,IF(HV3="D",1,0)))))))</f>
        <v>2</v>
      </c>
      <c r="HX3" s="119" t="str">
        <f t="shared" ref="HX3:HX22" si="102">TEXT(HW3,"0.0")</f>
        <v>2.0</v>
      </c>
      <c r="HY3" s="137">
        <v>3</v>
      </c>
      <c r="HZ3" s="138">
        <v>3</v>
      </c>
      <c r="IA3" s="301">
        <f t="shared" ref="IA3:IA22" si="103">GK3+GU3+HE3+HO3+HY3</f>
        <v>14</v>
      </c>
      <c r="IB3" s="310">
        <f t="shared" ref="IB3:IB22" si="104">(GI3*GK3+GS3*GU3+HC3*HE3+HM3*HO3+HW3*HY3)/IA3</f>
        <v>2.1428571428571428</v>
      </c>
      <c r="IC3" s="312" t="str">
        <f t="shared" ref="IC3:IC22" si="105">TEXT(IB3,"0.00")</f>
        <v>2.14</v>
      </c>
      <c r="ID3" s="130"/>
      <c r="IE3" s="130"/>
      <c r="IF3" s="130"/>
      <c r="IG3" s="130"/>
      <c r="IH3" s="130"/>
      <c r="II3" s="130"/>
      <c r="IJ3" s="130"/>
      <c r="IK3" s="130"/>
      <c r="IL3" s="130"/>
      <c r="IM3" s="131"/>
      <c r="IN3" s="129"/>
      <c r="IO3" s="130"/>
      <c r="IP3" s="130"/>
      <c r="IQ3" s="130"/>
      <c r="IR3" s="130"/>
      <c r="IS3" s="130"/>
      <c r="IT3" s="130"/>
      <c r="IU3" s="130"/>
      <c r="IV3" s="137">
        <v>3</v>
      </c>
      <c r="IW3" s="131"/>
    </row>
    <row r="4" spans="1:257" ht="18">
      <c r="A4" s="80">
        <v>4</v>
      </c>
      <c r="B4" s="22" t="s">
        <v>450</v>
      </c>
      <c r="C4" s="80" t="s">
        <v>462</v>
      </c>
      <c r="D4" s="86" t="s">
        <v>463</v>
      </c>
      <c r="E4" s="100" t="s">
        <v>28</v>
      </c>
      <c r="F4" s="100"/>
      <c r="G4" s="85" t="s">
        <v>464</v>
      </c>
      <c r="H4" s="83" t="s">
        <v>453</v>
      </c>
      <c r="I4" s="83" t="s">
        <v>465</v>
      </c>
      <c r="J4" s="83" t="s">
        <v>37</v>
      </c>
      <c r="K4" s="38" t="s">
        <v>38</v>
      </c>
      <c r="L4" s="38"/>
      <c r="M4" s="38"/>
      <c r="N4" s="38"/>
      <c r="O4" s="38"/>
      <c r="P4" s="38"/>
      <c r="Q4" s="38"/>
      <c r="R4" s="38"/>
      <c r="S4" s="38"/>
      <c r="T4" s="38"/>
      <c r="U4" s="38"/>
      <c r="V4" s="38"/>
      <c r="W4" s="38"/>
      <c r="X4" s="38"/>
      <c r="Y4" s="38"/>
      <c r="Z4" s="38"/>
      <c r="AA4" s="38"/>
      <c r="AB4" s="38"/>
      <c r="AC4" s="38"/>
      <c r="AD4" s="38"/>
      <c r="AE4" s="38"/>
      <c r="AF4" s="38"/>
      <c r="AG4" s="38"/>
      <c r="AH4" s="38"/>
      <c r="AI4" s="38"/>
      <c r="AJ4" s="38"/>
      <c r="AK4" s="38"/>
      <c r="AL4" s="38"/>
      <c r="AM4" s="38"/>
      <c r="AN4" s="38"/>
      <c r="AO4" s="38"/>
      <c r="AP4" s="38"/>
      <c r="AQ4" s="38"/>
      <c r="AR4" s="38"/>
      <c r="AS4" s="38"/>
      <c r="AT4" s="38"/>
      <c r="AU4" s="38"/>
      <c r="AV4" s="6">
        <v>7</v>
      </c>
      <c r="AW4" s="3" t="str">
        <f t="shared" si="2"/>
        <v>B</v>
      </c>
      <c r="AX4" s="4">
        <f t="shared" si="3"/>
        <v>3</v>
      </c>
      <c r="AY4" s="13" t="str">
        <f t="shared" si="4"/>
        <v>3.0</v>
      </c>
      <c r="AZ4" s="15">
        <v>7</v>
      </c>
      <c r="BA4" s="3" t="str">
        <f t="shared" si="5"/>
        <v>B</v>
      </c>
      <c r="BB4" s="4">
        <f t="shared" si="6"/>
        <v>3</v>
      </c>
      <c r="BC4" s="122" t="str">
        <f t="shared" si="7"/>
        <v>3.0</v>
      </c>
      <c r="BD4" s="148">
        <v>6.2</v>
      </c>
      <c r="BE4" s="189">
        <v>2</v>
      </c>
      <c r="BF4" s="189">
        <v>5</v>
      </c>
      <c r="BG4" s="116">
        <f t="shared" si="8"/>
        <v>3.7</v>
      </c>
      <c r="BH4" s="117">
        <f t="shared" si="9"/>
        <v>5.5</v>
      </c>
      <c r="BI4" s="118" t="str">
        <f t="shared" si="10"/>
        <v>C</v>
      </c>
      <c r="BJ4" s="119">
        <f t="shared" si="11"/>
        <v>2</v>
      </c>
      <c r="BK4" s="119" t="str">
        <f t="shared" si="12"/>
        <v>2.0</v>
      </c>
      <c r="BL4" s="137">
        <v>4</v>
      </c>
      <c r="BM4" s="138">
        <v>4</v>
      </c>
      <c r="BN4" s="148">
        <v>7.7</v>
      </c>
      <c r="BO4" s="189">
        <v>7</v>
      </c>
      <c r="BP4" s="189"/>
      <c r="BQ4" s="116">
        <f t="shared" si="13"/>
        <v>7.3</v>
      </c>
      <c r="BR4" s="117">
        <f t="shared" si="14"/>
        <v>7.3</v>
      </c>
      <c r="BS4" s="118" t="str">
        <f t="shared" si="15"/>
        <v>B</v>
      </c>
      <c r="BT4" s="119">
        <f t="shared" si="16"/>
        <v>3</v>
      </c>
      <c r="BU4" s="119" t="str">
        <f t="shared" si="17"/>
        <v>3.0</v>
      </c>
      <c r="BV4" s="137">
        <v>2</v>
      </c>
      <c r="BW4" s="138">
        <v>2</v>
      </c>
      <c r="BX4" s="249">
        <v>9</v>
      </c>
      <c r="BY4" s="256">
        <v>8</v>
      </c>
      <c r="BZ4" s="256"/>
      <c r="CA4" s="116">
        <f t="shared" si="18"/>
        <v>8.4</v>
      </c>
      <c r="CB4" s="117">
        <f t="shared" si="19"/>
        <v>8.4</v>
      </c>
      <c r="CC4" s="118" t="str">
        <f t="shared" si="20"/>
        <v>B+</v>
      </c>
      <c r="CD4" s="119">
        <f t="shared" si="21"/>
        <v>3.5</v>
      </c>
      <c r="CE4" s="119" t="str">
        <f t="shared" si="22"/>
        <v>3.5</v>
      </c>
      <c r="CF4" s="137">
        <v>2</v>
      </c>
      <c r="CG4" s="138">
        <v>2</v>
      </c>
      <c r="CH4" s="209">
        <v>8.6999999999999993</v>
      </c>
      <c r="CI4" s="239">
        <v>9</v>
      </c>
      <c r="CJ4" s="239"/>
      <c r="CK4" s="116">
        <f t="shared" si="23"/>
        <v>8.9</v>
      </c>
      <c r="CL4" s="117">
        <f t="shared" si="24"/>
        <v>8.9</v>
      </c>
      <c r="CM4" s="118" t="str">
        <f t="shared" si="25"/>
        <v>A</v>
      </c>
      <c r="CN4" s="119">
        <f t="shared" si="26"/>
        <v>4</v>
      </c>
      <c r="CO4" s="119" t="str">
        <f t="shared" si="27"/>
        <v>4.0</v>
      </c>
      <c r="CP4" s="137">
        <v>1</v>
      </c>
      <c r="CQ4" s="138">
        <v>1</v>
      </c>
      <c r="CR4" s="148">
        <v>7.3</v>
      </c>
      <c r="CS4" s="140">
        <v>7</v>
      </c>
      <c r="CT4" s="189"/>
      <c r="CU4" s="116">
        <f t="shared" si="28"/>
        <v>7.1</v>
      </c>
      <c r="CV4" s="117">
        <f t="shared" si="29"/>
        <v>7.1</v>
      </c>
      <c r="CW4" s="118" t="str">
        <f t="shared" si="30"/>
        <v>B</v>
      </c>
      <c r="CX4" s="119">
        <f t="shared" si="31"/>
        <v>3</v>
      </c>
      <c r="CY4" s="119" t="str">
        <f t="shared" si="32"/>
        <v>3.0</v>
      </c>
      <c r="CZ4" s="137">
        <v>2</v>
      </c>
      <c r="DA4" s="138">
        <v>2</v>
      </c>
      <c r="DB4" s="148">
        <v>8</v>
      </c>
      <c r="DC4" s="239">
        <v>8</v>
      </c>
      <c r="DD4" s="239"/>
      <c r="DE4" s="116">
        <f t="shared" si="33"/>
        <v>8</v>
      </c>
      <c r="DF4" s="117">
        <f t="shared" si="34"/>
        <v>8</v>
      </c>
      <c r="DG4" s="118" t="str">
        <f t="shared" si="35"/>
        <v>B+</v>
      </c>
      <c r="DH4" s="119">
        <f t="shared" si="36"/>
        <v>3.5</v>
      </c>
      <c r="DI4" s="119" t="str">
        <f t="shared" si="37"/>
        <v>3.5</v>
      </c>
      <c r="DJ4" s="137">
        <v>2</v>
      </c>
      <c r="DK4" s="138">
        <v>2</v>
      </c>
      <c r="DL4" s="301">
        <f t="shared" si="38"/>
        <v>13</v>
      </c>
      <c r="DM4" s="310">
        <f t="shared" si="39"/>
        <v>2.9230769230769229</v>
      </c>
      <c r="DN4" s="312" t="str">
        <f t="shared" si="40"/>
        <v>2.92</v>
      </c>
      <c r="DO4" s="296" t="str">
        <f t="shared" si="41"/>
        <v>Lên lớp</v>
      </c>
      <c r="DP4" s="297">
        <f t="shared" si="42"/>
        <v>13</v>
      </c>
      <c r="DQ4" s="298">
        <f t="shared" si="43"/>
        <v>2.9230769230769229</v>
      </c>
      <c r="DR4" s="296" t="str">
        <f t="shared" si="44"/>
        <v>Lên lớp</v>
      </c>
      <c r="DT4" s="148">
        <v>7.8</v>
      </c>
      <c r="DU4" s="239">
        <v>8</v>
      </c>
      <c r="DV4" s="239"/>
      <c r="DW4" s="116">
        <f t="shared" si="45"/>
        <v>7.9</v>
      </c>
      <c r="DX4" s="117">
        <f t="shared" si="46"/>
        <v>7.9</v>
      </c>
      <c r="DY4" s="118" t="str">
        <f t="shared" si="47"/>
        <v>B</v>
      </c>
      <c r="DZ4" s="119">
        <f t="shared" si="48"/>
        <v>3</v>
      </c>
      <c r="EA4" s="119" t="str">
        <f t="shared" si="0"/>
        <v>3.0</v>
      </c>
      <c r="EB4" s="137">
        <v>3</v>
      </c>
      <c r="EC4" s="138">
        <v>3</v>
      </c>
      <c r="ED4" s="148">
        <v>6.9</v>
      </c>
      <c r="EE4" s="189">
        <v>8</v>
      </c>
      <c r="EF4" s="189"/>
      <c r="EG4" s="116">
        <f t="shared" si="49"/>
        <v>7.6</v>
      </c>
      <c r="EH4" s="117">
        <f t="shared" si="50"/>
        <v>7.6</v>
      </c>
      <c r="EI4" s="118" t="str">
        <f t="shared" si="51"/>
        <v>B</v>
      </c>
      <c r="EJ4" s="119">
        <f t="shared" si="52"/>
        <v>3</v>
      </c>
      <c r="EK4" s="119" t="str">
        <f t="shared" si="53"/>
        <v>3.0</v>
      </c>
      <c r="EL4" s="137">
        <v>3</v>
      </c>
      <c r="EM4" s="138">
        <v>3</v>
      </c>
      <c r="EN4" s="209">
        <v>6</v>
      </c>
      <c r="EO4" s="189">
        <v>8</v>
      </c>
      <c r="EP4" s="189"/>
      <c r="EQ4" s="116">
        <f t="shared" si="54"/>
        <v>7.2</v>
      </c>
      <c r="ER4" s="117">
        <f t="shared" si="55"/>
        <v>7.2</v>
      </c>
      <c r="ES4" s="118" t="str">
        <f t="shared" si="56"/>
        <v>B</v>
      </c>
      <c r="ET4" s="119">
        <f t="shared" si="57"/>
        <v>3</v>
      </c>
      <c r="EU4" s="119" t="str">
        <f t="shared" si="1"/>
        <v>3.0</v>
      </c>
      <c r="EV4" s="137">
        <v>3</v>
      </c>
      <c r="EW4" s="138">
        <v>3</v>
      </c>
      <c r="EX4" s="209">
        <v>7.2</v>
      </c>
      <c r="EY4" s="189">
        <v>7</v>
      </c>
      <c r="EZ4" s="189"/>
      <c r="FA4" s="116">
        <f t="shared" si="58"/>
        <v>7.1</v>
      </c>
      <c r="FB4" s="117">
        <f t="shared" si="59"/>
        <v>7.1</v>
      </c>
      <c r="FC4" s="118" t="str">
        <f t="shared" si="60"/>
        <v>B</v>
      </c>
      <c r="FD4" s="119">
        <f t="shared" si="61"/>
        <v>3</v>
      </c>
      <c r="FE4" s="119" t="str">
        <f t="shared" si="62"/>
        <v>3.0</v>
      </c>
      <c r="FF4" s="137">
        <v>3</v>
      </c>
      <c r="FG4" s="138">
        <v>3</v>
      </c>
      <c r="FH4" s="148">
        <v>9</v>
      </c>
      <c r="FI4" s="189">
        <v>9</v>
      </c>
      <c r="FJ4" s="189"/>
      <c r="FK4" s="116">
        <f t="shared" si="63"/>
        <v>9</v>
      </c>
      <c r="FL4" s="117">
        <f t="shared" si="64"/>
        <v>9</v>
      </c>
      <c r="FM4" s="118" t="str">
        <f t="shared" si="65"/>
        <v>A</v>
      </c>
      <c r="FN4" s="119">
        <f t="shared" si="66"/>
        <v>4</v>
      </c>
      <c r="FO4" s="119" t="str">
        <f t="shared" si="67"/>
        <v>4.0</v>
      </c>
      <c r="FP4" s="137">
        <v>3</v>
      </c>
      <c r="FQ4" s="138">
        <v>3</v>
      </c>
      <c r="FR4" s="301">
        <f t="shared" si="68"/>
        <v>15</v>
      </c>
      <c r="FS4" s="310">
        <f t="shared" si="69"/>
        <v>3.2</v>
      </c>
      <c r="FT4" s="312" t="str">
        <f t="shared" si="70"/>
        <v>3.20</v>
      </c>
      <c r="FU4" s="189" t="str">
        <f t="shared" si="71"/>
        <v>Lên lớp</v>
      </c>
      <c r="FV4" s="526">
        <f t="shared" si="72"/>
        <v>28</v>
      </c>
      <c r="FW4" s="310">
        <f t="shared" si="73"/>
        <v>3.0714285714285716</v>
      </c>
      <c r="FX4" s="312" t="str">
        <f t="shared" si="74"/>
        <v>3.07</v>
      </c>
      <c r="FY4" s="527">
        <f t="shared" si="75"/>
        <v>28</v>
      </c>
      <c r="FZ4" s="528">
        <f t="shared" si="76"/>
        <v>3.0714285714285716</v>
      </c>
      <c r="GA4" s="529" t="str">
        <f t="shared" si="77"/>
        <v>Lên lớp</v>
      </c>
      <c r="GB4" s="131"/>
      <c r="GC4" s="148">
        <v>6.9</v>
      </c>
      <c r="GD4" s="239">
        <v>6</v>
      </c>
      <c r="GE4" s="239"/>
      <c r="GF4" s="116">
        <f t="shared" si="78"/>
        <v>6.4</v>
      </c>
      <c r="GG4" s="117">
        <f t="shared" si="79"/>
        <v>6.4</v>
      </c>
      <c r="GH4" s="118" t="str">
        <f t="shared" si="80"/>
        <v>C</v>
      </c>
      <c r="GI4" s="119">
        <f t="shared" si="81"/>
        <v>2</v>
      </c>
      <c r="GJ4" s="119" t="str">
        <f t="shared" si="82"/>
        <v>2.0</v>
      </c>
      <c r="GK4" s="137">
        <v>4</v>
      </c>
      <c r="GL4" s="138">
        <v>4</v>
      </c>
      <c r="GM4" s="148">
        <v>7</v>
      </c>
      <c r="GN4" s="239">
        <v>7</v>
      </c>
      <c r="GO4" s="239"/>
      <c r="GP4" s="116">
        <f t="shared" si="83"/>
        <v>7</v>
      </c>
      <c r="GQ4" s="117">
        <f t="shared" si="84"/>
        <v>7</v>
      </c>
      <c r="GR4" s="118" t="str">
        <f t="shared" si="85"/>
        <v>B</v>
      </c>
      <c r="GS4" s="119">
        <f t="shared" si="86"/>
        <v>3</v>
      </c>
      <c r="GT4" s="119" t="str">
        <f t="shared" si="87"/>
        <v>3.0</v>
      </c>
      <c r="GU4" s="137">
        <v>2</v>
      </c>
      <c r="GV4" s="138">
        <v>2</v>
      </c>
      <c r="GW4" s="148">
        <v>7</v>
      </c>
      <c r="GX4" s="189">
        <v>7</v>
      </c>
      <c r="GY4" s="189"/>
      <c r="GZ4" s="116">
        <f t="shared" si="88"/>
        <v>7</v>
      </c>
      <c r="HA4" s="117">
        <f t="shared" si="89"/>
        <v>7</v>
      </c>
      <c r="HB4" s="118" t="str">
        <f t="shared" si="90"/>
        <v>B</v>
      </c>
      <c r="HC4" s="119">
        <f t="shared" si="91"/>
        <v>3</v>
      </c>
      <c r="HD4" s="119" t="str">
        <f t="shared" si="92"/>
        <v>3.0</v>
      </c>
      <c r="HE4" s="137">
        <v>2</v>
      </c>
      <c r="HF4" s="138">
        <v>2</v>
      </c>
      <c r="HG4" s="148">
        <v>7.2</v>
      </c>
      <c r="HH4" s="256">
        <v>7</v>
      </c>
      <c r="HI4" s="256"/>
      <c r="HJ4" s="116">
        <f t="shared" si="93"/>
        <v>7.1</v>
      </c>
      <c r="HK4" s="117">
        <f t="shared" si="94"/>
        <v>7.1</v>
      </c>
      <c r="HL4" s="118" t="str">
        <f t="shared" si="95"/>
        <v>B</v>
      </c>
      <c r="HM4" s="119">
        <f t="shared" si="96"/>
        <v>3</v>
      </c>
      <c r="HN4" s="119" t="str">
        <f t="shared" si="97"/>
        <v>3.0</v>
      </c>
      <c r="HO4" s="137">
        <v>3</v>
      </c>
      <c r="HP4" s="138">
        <v>3</v>
      </c>
      <c r="HQ4" s="148">
        <v>7</v>
      </c>
      <c r="HR4" s="189">
        <v>7</v>
      </c>
      <c r="HS4" s="130"/>
      <c r="HT4" s="116">
        <f t="shared" si="98"/>
        <v>7</v>
      </c>
      <c r="HU4" s="117">
        <f t="shared" si="99"/>
        <v>7</v>
      </c>
      <c r="HV4" s="118" t="str">
        <f t="shared" si="100"/>
        <v>B</v>
      </c>
      <c r="HW4" s="119">
        <f t="shared" si="101"/>
        <v>3</v>
      </c>
      <c r="HX4" s="119" t="str">
        <f t="shared" si="102"/>
        <v>3.0</v>
      </c>
      <c r="HY4" s="137">
        <v>3</v>
      </c>
      <c r="HZ4" s="138">
        <v>3</v>
      </c>
      <c r="IA4" s="301">
        <f t="shared" si="103"/>
        <v>14</v>
      </c>
      <c r="IB4" s="310">
        <f t="shared" si="104"/>
        <v>2.7142857142857144</v>
      </c>
      <c r="IC4" s="312" t="str">
        <f t="shared" si="105"/>
        <v>2.71</v>
      </c>
      <c r="ID4" s="130"/>
      <c r="IE4" s="130"/>
      <c r="IF4" s="130"/>
      <c r="IG4" s="130"/>
      <c r="IH4" s="130"/>
      <c r="II4" s="130"/>
      <c r="IJ4" s="130"/>
      <c r="IK4" s="130"/>
      <c r="IL4" s="130"/>
      <c r="IM4" s="131"/>
      <c r="IN4" s="129"/>
      <c r="IO4" s="130"/>
      <c r="IP4" s="130"/>
      <c r="IQ4" s="130"/>
      <c r="IR4" s="130"/>
      <c r="IS4" s="130"/>
      <c r="IT4" s="130"/>
      <c r="IU4" s="130"/>
      <c r="IV4" s="137">
        <v>3</v>
      </c>
      <c r="IW4" s="131"/>
    </row>
    <row r="5" spans="1:257" ht="18">
      <c r="A5" s="80">
        <v>5</v>
      </c>
      <c r="B5" s="22" t="s">
        <v>450</v>
      </c>
      <c r="C5" s="80" t="s">
        <v>466</v>
      </c>
      <c r="D5" s="86" t="s">
        <v>49</v>
      </c>
      <c r="E5" s="100" t="s">
        <v>17</v>
      </c>
      <c r="F5" s="100"/>
      <c r="G5" s="85" t="s">
        <v>58</v>
      </c>
      <c r="H5" s="83" t="s">
        <v>453</v>
      </c>
      <c r="I5" s="83" t="s">
        <v>467</v>
      </c>
      <c r="J5" s="85" t="s">
        <v>37</v>
      </c>
      <c r="K5" s="38" t="s">
        <v>38</v>
      </c>
      <c r="L5" s="38"/>
      <c r="M5" s="38"/>
      <c r="N5" s="38"/>
      <c r="O5" s="38"/>
      <c r="P5" s="38"/>
      <c r="Q5" s="38"/>
      <c r="R5" s="38"/>
      <c r="S5" s="38"/>
      <c r="T5" s="38"/>
      <c r="U5" s="38"/>
      <c r="V5" s="38"/>
      <c r="W5" s="38"/>
      <c r="X5" s="38"/>
      <c r="Y5" s="38"/>
      <c r="Z5" s="38"/>
      <c r="AA5" s="38"/>
      <c r="AB5" s="38"/>
      <c r="AC5" s="38"/>
      <c r="AD5" s="38"/>
      <c r="AE5" s="38"/>
      <c r="AF5" s="38"/>
      <c r="AG5" s="38"/>
      <c r="AH5" s="38"/>
      <c r="AI5" s="38"/>
      <c r="AJ5" s="38"/>
      <c r="AK5" s="38"/>
      <c r="AL5" s="38"/>
      <c r="AM5" s="38"/>
      <c r="AN5" s="38"/>
      <c r="AO5" s="38"/>
      <c r="AP5" s="38"/>
      <c r="AQ5" s="38"/>
      <c r="AR5" s="38"/>
      <c r="AS5" s="38"/>
      <c r="AT5" s="38"/>
      <c r="AU5" s="38"/>
      <c r="AV5" s="6">
        <v>5.7</v>
      </c>
      <c r="AW5" s="3" t="str">
        <f t="shared" si="2"/>
        <v>C</v>
      </c>
      <c r="AX5" s="4">
        <f t="shared" si="3"/>
        <v>2</v>
      </c>
      <c r="AY5" s="13" t="str">
        <f t="shared" si="4"/>
        <v>2.0</v>
      </c>
      <c r="AZ5" s="15">
        <v>6</v>
      </c>
      <c r="BA5" s="3" t="str">
        <f t="shared" si="5"/>
        <v>C</v>
      </c>
      <c r="BB5" s="4">
        <f t="shared" si="6"/>
        <v>2</v>
      </c>
      <c r="BC5" s="122" t="str">
        <f t="shared" si="7"/>
        <v>2.0</v>
      </c>
      <c r="BD5" s="148">
        <v>7</v>
      </c>
      <c r="BE5" s="189">
        <v>5</v>
      </c>
      <c r="BF5" s="189"/>
      <c r="BG5" s="116">
        <f t="shared" si="8"/>
        <v>5.8</v>
      </c>
      <c r="BH5" s="117">
        <f t="shared" si="9"/>
        <v>5.8</v>
      </c>
      <c r="BI5" s="118" t="str">
        <f t="shared" si="10"/>
        <v>C</v>
      </c>
      <c r="BJ5" s="119">
        <f t="shared" si="11"/>
        <v>2</v>
      </c>
      <c r="BK5" s="119" t="str">
        <f t="shared" si="12"/>
        <v>2.0</v>
      </c>
      <c r="BL5" s="137">
        <v>4</v>
      </c>
      <c r="BM5" s="138">
        <v>4</v>
      </c>
      <c r="BN5" s="148">
        <v>6.3</v>
      </c>
      <c r="BO5" s="189">
        <v>8</v>
      </c>
      <c r="BP5" s="189"/>
      <c r="BQ5" s="116">
        <f t="shared" si="13"/>
        <v>7.3</v>
      </c>
      <c r="BR5" s="117">
        <f t="shared" si="14"/>
        <v>7.3</v>
      </c>
      <c r="BS5" s="118" t="str">
        <f t="shared" si="15"/>
        <v>B</v>
      </c>
      <c r="BT5" s="119">
        <f t="shared" si="16"/>
        <v>3</v>
      </c>
      <c r="BU5" s="119" t="str">
        <f t="shared" si="17"/>
        <v>3.0</v>
      </c>
      <c r="BV5" s="137">
        <v>2</v>
      </c>
      <c r="BW5" s="138">
        <v>2</v>
      </c>
      <c r="BX5" s="249">
        <v>8.6999999999999993</v>
      </c>
      <c r="BY5" s="256">
        <v>7</v>
      </c>
      <c r="BZ5" s="256"/>
      <c r="CA5" s="116">
        <f t="shared" si="18"/>
        <v>7.7</v>
      </c>
      <c r="CB5" s="117">
        <f t="shared" si="19"/>
        <v>7.7</v>
      </c>
      <c r="CC5" s="118" t="str">
        <f t="shared" si="20"/>
        <v>B</v>
      </c>
      <c r="CD5" s="119">
        <f t="shared" si="21"/>
        <v>3</v>
      </c>
      <c r="CE5" s="119" t="str">
        <f t="shared" si="22"/>
        <v>3.0</v>
      </c>
      <c r="CF5" s="137">
        <v>2</v>
      </c>
      <c r="CG5" s="138">
        <v>2</v>
      </c>
      <c r="CH5" s="209">
        <v>7.7</v>
      </c>
      <c r="CI5" s="239">
        <v>8</v>
      </c>
      <c r="CJ5" s="239"/>
      <c r="CK5" s="116">
        <f t="shared" si="23"/>
        <v>7.9</v>
      </c>
      <c r="CL5" s="117">
        <f t="shared" si="24"/>
        <v>7.9</v>
      </c>
      <c r="CM5" s="118" t="str">
        <f t="shared" si="25"/>
        <v>B</v>
      </c>
      <c r="CN5" s="119">
        <f t="shared" si="26"/>
        <v>3</v>
      </c>
      <c r="CO5" s="119" t="str">
        <f t="shared" si="27"/>
        <v>3.0</v>
      </c>
      <c r="CP5" s="137">
        <v>1</v>
      </c>
      <c r="CQ5" s="138">
        <v>1</v>
      </c>
      <c r="CR5" s="148">
        <v>7</v>
      </c>
      <c r="CS5" s="140">
        <v>7</v>
      </c>
      <c r="CT5" s="189"/>
      <c r="CU5" s="116">
        <f t="shared" si="28"/>
        <v>7</v>
      </c>
      <c r="CV5" s="117">
        <f t="shared" si="29"/>
        <v>7</v>
      </c>
      <c r="CW5" s="118" t="str">
        <f t="shared" si="30"/>
        <v>B</v>
      </c>
      <c r="CX5" s="119">
        <f t="shared" si="31"/>
        <v>3</v>
      </c>
      <c r="CY5" s="119" t="str">
        <f t="shared" si="32"/>
        <v>3.0</v>
      </c>
      <c r="CZ5" s="137">
        <v>2</v>
      </c>
      <c r="DA5" s="138">
        <v>2</v>
      </c>
      <c r="DB5" s="148">
        <v>5.3</v>
      </c>
      <c r="DC5" s="239">
        <v>5</v>
      </c>
      <c r="DD5" s="239"/>
      <c r="DE5" s="116">
        <f t="shared" si="33"/>
        <v>5.0999999999999996</v>
      </c>
      <c r="DF5" s="117">
        <f t="shared" si="34"/>
        <v>5.0999999999999996</v>
      </c>
      <c r="DG5" s="118" t="str">
        <f t="shared" si="35"/>
        <v>D+</v>
      </c>
      <c r="DH5" s="119">
        <f t="shared" si="36"/>
        <v>1.5</v>
      </c>
      <c r="DI5" s="119" t="str">
        <f t="shared" si="37"/>
        <v>1.5</v>
      </c>
      <c r="DJ5" s="137">
        <v>2</v>
      </c>
      <c r="DK5" s="138">
        <v>2</v>
      </c>
      <c r="DL5" s="301">
        <f t="shared" si="38"/>
        <v>13</v>
      </c>
      <c r="DM5" s="310">
        <f t="shared" si="39"/>
        <v>2.4615384615384617</v>
      </c>
      <c r="DN5" s="312" t="str">
        <f t="shared" si="40"/>
        <v>2.46</v>
      </c>
      <c r="DO5" s="296" t="str">
        <f t="shared" si="41"/>
        <v>Lên lớp</v>
      </c>
      <c r="DP5" s="297">
        <f t="shared" si="42"/>
        <v>13</v>
      </c>
      <c r="DQ5" s="298">
        <f t="shared" si="43"/>
        <v>2.4615384615384617</v>
      </c>
      <c r="DR5" s="296" t="str">
        <f t="shared" si="44"/>
        <v>Lên lớp</v>
      </c>
      <c r="DT5" s="148">
        <v>8.8000000000000007</v>
      </c>
      <c r="DU5" s="239">
        <v>8</v>
      </c>
      <c r="DV5" s="239"/>
      <c r="DW5" s="116">
        <f t="shared" si="45"/>
        <v>8.3000000000000007</v>
      </c>
      <c r="DX5" s="117">
        <f t="shared" si="46"/>
        <v>8.3000000000000007</v>
      </c>
      <c r="DY5" s="118" t="str">
        <f t="shared" si="47"/>
        <v>B+</v>
      </c>
      <c r="DZ5" s="119">
        <f t="shared" si="48"/>
        <v>3.5</v>
      </c>
      <c r="EA5" s="119" t="str">
        <f t="shared" si="0"/>
        <v>3.5</v>
      </c>
      <c r="EB5" s="137">
        <v>3</v>
      </c>
      <c r="EC5" s="138">
        <v>3</v>
      </c>
      <c r="ED5" s="148">
        <v>5.3</v>
      </c>
      <c r="EE5" s="189">
        <v>8</v>
      </c>
      <c r="EF5" s="189"/>
      <c r="EG5" s="116">
        <f t="shared" si="49"/>
        <v>6.9</v>
      </c>
      <c r="EH5" s="117">
        <f t="shared" si="50"/>
        <v>6.9</v>
      </c>
      <c r="EI5" s="118" t="str">
        <f t="shared" si="51"/>
        <v>C+</v>
      </c>
      <c r="EJ5" s="119">
        <f t="shared" si="52"/>
        <v>2.5</v>
      </c>
      <c r="EK5" s="119" t="str">
        <f t="shared" si="53"/>
        <v>2.5</v>
      </c>
      <c r="EL5" s="137">
        <v>3</v>
      </c>
      <c r="EM5" s="138">
        <v>3</v>
      </c>
      <c r="EN5" s="209">
        <v>6.7</v>
      </c>
      <c r="EO5" s="189">
        <v>8</v>
      </c>
      <c r="EP5" s="189"/>
      <c r="EQ5" s="116">
        <f t="shared" si="54"/>
        <v>7.5</v>
      </c>
      <c r="ER5" s="117">
        <f t="shared" si="55"/>
        <v>7.5</v>
      </c>
      <c r="ES5" s="118" t="str">
        <f t="shared" si="56"/>
        <v>B</v>
      </c>
      <c r="ET5" s="119">
        <f t="shared" si="57"/>
        <v>3</v>
      </c>
      <c r="EU5" s="119" t="str">
        <f t="shared" si="1"/>
        <v>3.0</v>
      </c>
      <c r="EV5" s="137">
        <v>3</v>
      </c>
      <c r="EW5" s="138">
        <v>3</v>
      </c>
      <c r="EX5" s="209">
        <v>7.4</v>
      </c>
      <c r="EY5" s="189">
        <v>6</v>
      </c>
      <c r="EZ5" s="189"/>
      <c r="FA5" s="116">
        <f t="shared" si="58"/>
        <v>6.6</v>
      </c>
      <c r="FB5" s="117">
        <f t="shared" si="59"/>
        <v>6.6</v>
      </c>
      <c r="FC5" s="118" t="str">
        <f t="shared" si="60"/>
        <v>C+</v>
      </c>
      <c r="FD5" s="119">
        <f t="shared" si="61"/>
        <v>2.5</v>
      </c>
      <c r="FE5" s="119" t="str">
        <f t="shared" si="62"/>
        <v>2.5</v>
      </c>
      <c r="FF5" s="137">
        <v>3</v>
      </c>
      <c r="FG5" s="138">
        <v>3</v>
      </c>
      <c r="FH5" s="148">
        <v>8</v>
      </c>
      <c r="FI5" s="189">
        <v>10</v>
      </c>
      <c r="FJ5" s="189"/>
      <c r="FK5" s="116">
        <f t="shared" si="63"/>
        <v>9.1999999999999993</v>
      </c>
      <c r="FL5" s="117">
        <f t="shared" si="64"/>
        <v>9.1999999999999993</v>
      </c>
      <c r="FM5" s="118" t="str">
        <f t="shared" si="65"/>
        <v>A</v>
      </c>
      <c r="FN5" s="119">
        <f t="shared" si="66"/>
        <v>4</v>
      </c>
      <c r="FO5" s="119" t="str">
        <f t="shared" si="67"/>
        <v>4.0</v>
      </c>
      <c r="FP5" s="137">
        <v>3</v>
      </c>
      <c r="FQ5" s="138">
        <v>3</v>
      </c>
      <c r="FR5" s="301">
        <f t="shared" si="68"/>
        <v>15</v>
      </c>
      <c r="FS5" s="310">
        <f t="shared" si="69"/>
        <v>3.1</v>
      </c>
      <c r="FT5" s="312" t="str">
        <f t="shared" si="70"/>
        <v>3.10</v>
      </c>
      <c r="FU5" s="189" t="str">
        <f t="shared" si="71"/>
        <v>Lên lớp</v>
      </c>
      <c r="FV5" s="526">
        <f t="shared" si="72"/>
        <v>28</v>
      </c>
      <c r="FW5" s="310">
        <f t="shared" si="73"/>
        <v>2.8035714285714284</v>
      </c>
      <c r="FX5" s="312" t="str">
        <f t="shared" si="74"/>
        <v>2.80</v>
      </c>
      <c r="FY5" s="527">
        <f t="shared" si="75"/>
        <v>28</v>
      </c>
      <c r="FZ5" s="528">
        <f t="shared" si="76"/>
        <v>2.8035714285714284</v>
      </c>
      <c r="GA5" s="529" t="str">
        <f t="shared" si="77"/>
        <v>Lên lớp</v>
      </c>
      <c r="GB5" s="131"/>
      <c r="GC5" s="148">
        <v>6.7</v>
      </c>
      <c r="GD5" s="239">
        <v>7</v>
      </c>
      <c r="GE5" s="239"/>
      <c r="GF5" s="116">
        <f t="shared" si="78"/>
        <v>6.9</v>
      </c>
      <c r="GG5" s="117">
        <f t="shared" si="79"/>
        <v>6.9</v>
      </c>
      <c r="GH5" s="118" t="str">
        <f t="shared" si="80"/>
        <v>C+</v>
      </c>
      <c r="GI5" s="119">
        <f t="shared" si="81"/>
        <v>2.5</v>
      </c>
      <c r="GJ5" s="119" t="str">
        <f t="shared" si="82"/>
        <v>2.5</v>
      </c>
      <c r="GK5" s="137">
        <v>4</v>
      </c>
      <c r="GL5" s="138">
        <v>4</v>
      </c>
      <c r="GM5" s="148">
        <v>7</v>
      </c>
      <c r="GN5" s="239">
        <v>7</v>
      </c>
      <c r="GO5" s="239"/>
      <c r="GP5" s="116">
        <f t="shared" si="83"/>
        <v>7</v>
      </c>
      <c r="GQ5" s="117">
        <f t="shared" si="84"/>
        <v>7</v>
      </c>
      <c r="GR5" s="118" t="str">
        <f t="shared" si="85"/>
        <v>B</v>
      </c>
      <c r="GS5" s="119">
        <f t="shared" si="86"/>
        <v>3</v>
      </c>
      <c r="GT5" s="119" t="str">
        <f t="shared" si="87"/>
        <v>3.0</v>
      </c>
      <c r="GU5" s="137">
        <v>2</v>
      </c>
      <c r="GV5" s="138">
        <v>2</v>
      </c>
      <c r="GW5" s="148">
        <v>7</v>
      </c>
      <c r="GX5" s="189">
        <v>7</v>
      </c>
      <c r="GY5" s="189"/>
      <c r="GZ5" s="116">
        <f t="shared" si="88"/>
        <v>7</v>
      </c>
      <c r="HA5" s="117">
        <f t="shared" si="89"/>
        <v>7</v>
      </c>
      <c r="HB5" s="118" t="str">
        <f t="shared" si="90"/>
        <v>B</v>
      </c>
      <c r="HC5" s="119">
        <f t="shared" si="91"/>
        <v>3</v>
      </c>
      <c r="HD5" s="119" t="str">
        <f t="shared" si="92"/>
        <v>3.0</v>
      </c>
      <c r="HE5" s="137">
        <v>2</v>
      </c>
      <c r="HF5" s="138">
        <v>2</v>
      </c>
      <c r="HG5" s="148">
        <v>7.3</v>
      </c>
      <c r="HH5" s="256">
        <v>5</v>
      </c>
      <c r="HI5" s="256"/>
      <c r="HJ5" s="116">
        <f t="shared" si="93"/>
        <v>5.9</v>
      </c>
      <c r="HK5" s="117">
        <f t="shared" si="94"/>
        <v>5.9</v>
      </c>
      <c r="HL5" s="118" t="str">
        <f t="shared" si="95"/>
        <v>C</v>
      </c>
      <c r="HM5" s="119">
        <f t="shared" si="96"/>
        <v>2</v>
      </c>
      <c r="HN5" s="119" t="str">
        <f t="shared" si="97"/>
        <v>2.0</v>
      </c>
      <c r="HO5" s="137">
        <v>3</v>
      </c>
      <c r="HP5" s="138">
        <v>3</v>
      </c>
      <c r="HQ5" s="148">
        <v>8.6999999999999993</v>
      </c>
      <c r="HR5" s="189">
        <v>9</v>
      </c>
      <c r="HS5" s="130"/>
      <c r="HT5" s="116">
        <f t="shared" si="98"/>
        <v>8.9</v>
      </c>
      <c r="HU5" s="117">
        <f t="shared" si="99"/>
        <v>8.9</v>
      </c>
      <c r="HV5" s="118" t="str">
        <f t="shared" si="100"/>
        <v>A</v>
      </c>
      <c r="HW5" s="119">
        <f t="shared" si="101"/>
        <v>4</v>
      </c>
      <c r="HX5" s="119" t="str">
        <f t="shared" si="102"/>
        <v>4.0</v>
      </c>
      <c r="HY5" s="137">
        <v>3</v>
      </c>
      <c r="HZ5" s="138">
        <v>3</v>
      </c>
      <c r="IA5" s="301">
        <f t="shared" si="103"/>
        <v>14</v>
      </c>
      <c r="IB5" s="310">
        <f t="shared" si="104"/>
        <v>2.8571428571428572</v>
      </c>
      <c r="IC5" s="312" t="str">
        <f t="shared" si="105"/>
        <v>2.86</v>
      </c>
      <c r="ID5" s="130"/>
      <c r="IE5" s="130"/>
      <c r="IF5" s="130"/>
      <c r="IG5" s="130"/>
      <c r="IH5" s="130"/>
      <c r="II5" s="130"/>
      <c r="IJ5" s="130"/>
      <c r="IK5" s="130"/>
      <c r="IL5" s="130"/>
      <c r="IM5" s="131"/>
      <c r="IN5" s="129"/>
      <c r="IO5" s="130"/>
      <c r="IP5" s="130"/>
      <c r="IQ5" s="130"/>
      <c r="IR5" s="130"/>
      <c r="IS5" s="130"/>
      <c r="IT5" s="130"/>
      <c r="IU5" s="130"/>
      <c r="IV5" s="137">
        <v>3</v>
      </c>
      <c r="IW5" s="131"/>
    </row>
    <row r="6" spans="1:257" ht="18">
      <c r="A6" s="80">
        <v>6</v>
      </c>
      <c r="B6" s="22" t="s">
        <v>450</v>
      </c>
      <c r="C6" s="80" t="s">
        <v>468</v>
      </c>
      <c r="D6" s="86" t="s">
        <v>469</v>
      </c>
      <c r="E6" s="100" t="s">
        <v>470</v>
      </c>
      <c r="F6" s="100"/>
      <c r="G6" s="85" t="s">
        <v>193</v>
      </c>
      <c r="H6" s="83" t="s">
        <v>457</v>
      </c>
      <c r="I6" s="83" t="s">
        <v>471</v>
      </c>
      <c r="J6" s="83" t="s">
        <v>37</v>
      </c>
      <c r="K6" s="38" t="s">
        <v>38</v>
      </c>
      <c r="L6" s="38"/>
      <c r="M6" s="38"/>
      <c r="N6" s="38"/>
      <c r="O6" s="38"/>
      <c r="P6" s="38"/>
      <c r="Q6" s="38"/>
      <c r="R6" s="38"/>
      <c r="S6" s="38"/>
      <c r="T6" s="38"/>
      <c r="U6" s="38"/>
      <c r="V6" s="38"/>
      <c r="W6" s="38"/>
      <c r="X6" s="38"/>
      <c r="Y6" s="38"/>
      <c r="Z6" s="38"/>
      <c r="AA6" s="38"/>
      <c r="AB6" s="38"/>
      <c r="AC6" s="38"/>
      <c r="AD6" s="38"/>
      <c r="AE6" s="38"/>
      <c r="AF6" s="38"/>
      <c r="AG6" s="38"/>
      <c r="AH6" s="38"/>
      <c r="AI6" s="38"/>
      <c r="AJ6" s="38"/>
      <c r="AK6" s="38"/>
      <c r="AL6" s="38"/>
      <c r="AM6" s="38"/>
      <c r="AN6" s="38"/>
      <c r="AO6" s="38"/>
      <c r="AP6" s="38"/>
      <c r="AQ6" s="38"/>
      <c r="AR6" s="38"/>
      <c r="AS6" s="38"/>
      <c r="AT6" s="38"/>
      <c r="AU6" s="38"/>
      <c r="AV6" s="6">
        <v>5.7</v>
      </c>
      <c r="AW6" s="3" t="str">
        <f t="shared" si="2"/>
        <v>C</v>
      </c>
      <c r="AX6" s="4">
        <f t="shared" si="3"/>
        <v>2</v>
      </c>
      <c r="AY6" s="13" t="str">
        <f t="shared" si="4"/>
        <v>2.0</v>
      </c>
      <c r="AZ6" s="15">
        <v>6</v>
      </c>
      <c r="BA6" s="3" t="str">
        <f t="shared" si="5"/>
        <v>C</v>
      </c>
      <c r="BB6" s="4">
        <f t="shared" si="6"/>
        <v>2</v>
      </c>
      <c r="BC6" s="122" t="str">
        <f t="shared" si="7"/>
        <v>2.0</v>
      </c>
      <c r="BD6" s="148">
        <v>8.8000000000000007</v>
      </c>
      <c r="BE6" s="189">
        <v>7</v>
      </c>
      <c r="BF6" s="189"/>
      <c r="BG6" s="116">
        <f t="shared" si="8"/>
        <v>7.7</v>
      </c>
      <c r="BH6" s="117">
        <f t="shared" si="9"/>
        <v>7.7</v>
      </c>
      <c r="BI6" s="118" t="str">
        <f t="shared" si="10"/>
        <v>B</v>
      </c>
      <c r="BJ6" s="119">
        <f t="shared" si="11"/>
        <v>3</v>
      </c>
      <c r="BK6" s="119" t="str">
        <f t="shared" si="12"/>
        <v>3.0</v>
      </c>
      <c r="BL6" s="137">
        <v>4</v>
      </c>
      <c r="BM6" s="138">
        <v>4</v>
      </c>
      <c r="BN6" s="148">
        <v>5.3</v>
      </c>
      <c r="BO6" s="189">
        <v>4</v>
      </c>
      <c r="BP6" s="189"/>
      <c r="BQ6" s="116">
        <f t="shared" si="13"/>
        <v>4.5</v>
      </c>
      <c r="BR6" s="117">
        <f t="shared" si="14"/>
        <v>4.5</v>
      </c>
      <c r="BS6" s="118" t="str">
        <f t="shared" si="15"/>
        <v>D</v>
      </c>
      <c r="BT6" s="119">
        <f t="shared" si="16"/>
        <v>1</v>
      </c>
      <c r="BU6" s="119" t="str">
        <f t="shared" si="17"/>
        <v>1.0</v>
      </c>
      <c r="BV6" s="137">
        <v>2</v>
      </c>
      <c r="BW6" s="138">
        <v>2</v>
      </c>
      <c r="BX6" s="249">
        <v>7.7</v>
      </c>
      <c r="BY6" s="256">
        <v>6</v>
      </c>
      <c r="BZ6" s="256"/>
      <c r="CA6" s="116">
        <f t="shared" si="18"/>
        <v>6.7</v>
      </c>
      <c r="CB6" s="117">
        <f t="shared" si="19"/>
        <v>6.7</v>
      </c>
      <c r="CC6" s="118" t="str">
        <f t="shared" si="20"/>
        <v>C+</v>
      </c>
      <c r="CD6" s="119">
        <f t="shared" si="21"/>
        <v>2.5</v>
      </c>
      <c r="CE6" s="119" t="str">
        <f t="shared" si="22"/>
        <v>2.5</v>
      </c>
      <c r="CF6" s="137">
        <v>2</v>
      </c>
      <c r="CG6" s="138">
        <v>2</v>
      </c>
      <c r="CH6" s="209">
        <v>8</v>
      </c>
      <c r="CI6" s="239">
        <v>7</v>
      </c>
      <c r="CJ6" s="239"/>
      <c r="CK6" s="116">
        <f t="shared" si="23"/>
        <v>7.4</v>
      </c>
      <c r="CL6" s="117">
        <f t="shared" si="24"/>
        <v>7.4</v>
      </c>
      <c r="CM6" s="118" t="str">
        <f t="shared" si="25"/>
        <v>B</v>
      </c>
      <c r="CN6" s="119">
        <f t="shared" si="26"/>
        <v>3</v>
      </c>
      <c r="CO6" s="119" t="str">
        <f t="shared" si="27"/>
        <v>3.0</v>
      </c>
      <c r="CP6" s="137">
        <v>1</v>
      </c>
      <c r="CQ6" s="138">
        <v>1</v>
      </c>
      <c r="CR6" s="148">
        <v>5.3</v>
      </c>
      <c r="CS6" s="140">
        <v>5</v>
      </c>
      <c r="CT6" s="189"/>
      <c r="CU6" s="116">
        <f t="shared" si="28"/>
        <v>5.0999999999999996</v>
      </c>
      <c r="CV6" s="117">
        <f t="shared" si="29"/>
        <v>5.0999999999999996</v>
      </c>
      <c r="CW6" s="118" t="str">
        <f t="shared" si="30"/>
        <v>D+</v>
      </c>
      <c r="CX6" s="119">
        <f t="shared" si="31"/>
        <v>1.5</v>
      </c>
      <c r="CY6" s="119" t="str">
        <f t="shared" si="32"/>
        <v>1.5</v>
      </c>
      <c r="CZ6" s="137">
        <v>2</v>
      </c>
      <c r="DA6" s="138">
        <v>2</v>
      </c>
      <c r="DB6" s="148">
        <v>5</v>
      </c>
      <c r="DC6" s="239">
        <v>5</v>
      </c>
      <c r="DD6" s="239"/>
      <c r="DE6" s="116">
        <f t="shared" si="33"/>
        <v>5</v>
      </c>
      <c r="DF6" s="117">
        <f t="shared" si="34"/>
        <v>5</v>
      </c>
      <c r="DG6" s="118" t="str">
        <f t="shared" si="35"/>
        <v>D+</v>
      </c>
      <c r="DH6" s="119">
        <f t="shared" si="36"/>
        <v>1.5</v>
      </c>
      <c r="DI6" s="119" t="str">
        <f t="shared" si="37"/>
        <v>1.5</v>
      </c>
      <c r="DJ6" s="137">
        <v>2</v>
      </c>
      <c r="DK6" s="138">
        <v>2</v>
      </c>
      <c r="DL6" s="301">
        <f t="shared" si="38"/>
        <v>13</v>
      </c>
      <c r="DM6" s="310">
        <f t="shared" si="39"/>
        <v>2.1538461538461537</v>
      </c>
      <c r="DN6" s="312" t="str">
        <f t="shared" si="40"/>
        <v>2.15</v>
      </c>
      <c r="DO6" s="296" t="str">
        <f t="shared" si="41"/>
        <v>Lên lớp</v>
      </c>
      <c r="DP6" s="297">
        <f t="shared" si="42"/>
        <v>13</v>
      </c>
      <c r="DQ6" s="298">
        <f t="shared" si="43"/>
        <v>2.1538461538461537</v>
      </c>
      <c r="DR6" s="296" t="str">
        <f t="shared" si="44"/>
        <v>Lên lớp</v>
      </c>
      <c r="DT6" s="148">
        <v>8.4</v>
      </c>
      <c r="DU6" s="239">
        <v>9</v>
      </c>
      <c r="DV6" s="239"/>
      <c r="DW6" s="116">
        <f t="shared" si="45"/>
        <v>8.8000000000000007</v>
      </c>
      <c r="DX6" s="117">
        <f t="shared" si="46"/>
        <v>8.8000000000000007</v>
      </c>
      <c r="DY6" s="118" t="str">
        <f t="shared" si="47"/>
        <v>A</v>
      </c>
      <c r="DZ6" s="119">
        <f t="shared" si="48"/>
        <v>4</v>
      </c>
      <c r="EA6" s="119" t="str">
        <f t="shared" si="0"/>
        <v>4.0</v>
      </c>
      <c r="EB6" s="137">
        <v>3</v>
      </c>
      <c r="EC6" s="138">
        <v>3</v>
      </c>
      <c r="ED6" s="148">
        <v>5.3</v>
      </c>
      <c r="EE6" s="189">
        <v>8</v>
      </c>
      <c r="EF6" s="189"/>
      <c r="EG6" s="116">
        <f t="shared" si="49"/>
        <v>6.9</v>
      </c>
      <c r="EH6" s="117">
        <f t="shared" si="50"/>
        <v>6.9</v>
      </c>
      <c r="EI6" s="118" t="str">
        <f t="shared" si="51"/>
        <v>C+</v>
      </c>
      <c r="EJ6" s="119">
        <f t="shared" si="52"/>
        <v>2.5</v>
      </c>
      <c r="EK6" s="119" t="str">
        <f t="shared" si="53"/>
        <v>2.5</v>
      </c>
      <c r="EL6" s="137">
        <v>3</v>
      </c>
      <c r="EM6" s="138">
        <v>3</v>
      </c>
      <c r="EN6" s="209">
        <v>6.8</v>
      </c>
      <c r="EO6" s="189">
        <v>5</v>
      </c>
      <c r="EP6" s="189"/>
      <c r="EQ6" s="116">
        <f t="shared" si="54"/>
        <v>5.7</v>
      </c>
      <c r="ER6" s="117">
        <f t="shared" si="55"/>
        <v>5.7</v>
      </c>
      <c r="ES6" s="118" t="str">
        <f t="shared" si="56"/>
        <v>C</v>
      </c>
      <c r="ET6" s="119">
        <f t="shared" si="57"/>
        <v>2</v>
      </c>
      <c r="EU6" s="119" t="str">
        <f t="shared" si="1"/>
        <v>2.0</v>
      </c>
      <c r="EV6" s="137">
        <v>3</v>
      </c>
      <c r="EW6" s="138">
        <v>3</v>
      </c>
      <c r="EX6" s="209">
        <v>5.6</v>
      </c>
      <c r="EY6" s="189">
        <v>5</v>
      </c>
      <c r="EZ6" s="189"/>
      <c r="FA6" s="116">
        <f t="shared" si="58"/>
        <v>5.2</v>
      </c>
      <c r="FB6" s="117">
        <f t="shared" si="59"/>
        <v>5.2</v>
      </c>
      <c r="FC6" s="118" t="str">
        <f t="shared" si="60"/>
        <v>D+</v>
      </c>
      <c r="FD6" s="119">
        <f t="shared" si="61"/>
        <v>1.5</v>
      </c>
      <c r="FE6" s="119" t="str">
        <f t="shared" si="62"/>
        <v>1.5</v>
      </c>
      <c r="FF6" s="137">
        <v>3</v>
      </c>
      <c r="FG6" s="138">
        <v>3</v>
      </c>
      <c r="FH6" s="148">
        <v>5</v>
      </c>
      <c r="FI6" s="189">
        <v>5</v>
      </c>
      <c r="FJ6" s="189"/>
      <c r="FK6" s="116">
        <f t="shared" si="63"/>
        <v>5</v>
      </c>
      <c r="FL6" s="117">
        <f t="shared" si="64"/>
        <v>5</v>
      </c>
      <c r="FM6" s="118" t="str">
        <f t="shared" si="65"/>
        <v>D+</v>
      </c>
      <c r="FN6" s="119">
        <f t="shared" si="66"/>
        <v>1.5</v>
      </c>
      <c r="FO6" s="119" t="str">
        <f t="shared" si="67"/>
        <v>1.5</v>
      </c>
      <c r="FP6" s="137">
        <v>3</v>
      </c>
      <c r="FQ6" s="138">
        <v>3</v>
      </c>
      <c r="FR6" s="301">
        <f t="shared" si="68"/>
        <v>15</v>
      </c>
      <c r="FS6" s="310">
        <f t="shared" si="69"/>
        <v>2.2999999999999998</v>
      </c>
      <c r="FT6" s="312" t="str">
        <f t="shared" si="70"/>
        <v>2.30</v>
      </c>
      <c r="FU6" s="189" t="str">
        <f t="shared" si="71"/>
        <v>Lên lớp</v>
      </c>
      <c r="FV6" s="526">
        <f t="shared" si="72"/>
        <v>28</v>
      </c>
      <c r="FW6" s="310">
        <f t="shared" si="73"/>
        <v>2.2321428571428572</v>
      </c>
      <c r="FX6" s="312" t="str">
        <f t="shared" si="74"/>
        <v>2.23</v>
      </c>
      <c r="FY6" s="527">
        <f t="shared" si="75"/>
        <v>28</v>
      </c>
      <c r="FZ6" s="528">
        <f t="shared" si="76"/>
        <v>2.2321428571428572</v>
      </c>
      <c r="GA6" s="529" t="str">
        <f t="shared" si="77"/>
        <v>Lên lớp</v>
      </c>
      <c r="GB6" s="131"/>
      <c r="GC6" s="148">
        <v>6.3</v>
      </c>
      <c r="GD6" s="239">
        <v>6</v>
      </c>
      <c r="GE6" s="239"/>
      <c r="GF6" s="116">
        <f t="shared" si="78"/>
        <v>6.1</v>
      </c>
      <c r="GG6" s="117">
        <f t="shared" si="79"/>
        <v>6.1</v>
      </c>
      <c r="GH6" s="118" t="str">
        <f t="shared" si="80"/>
        <v>C</v>
      </c>
      <c r="GI6" s="119">
        <f t="shared" si="81"/>
        <v>2</v>
      </c>
      <c r="GJ6" s="119" t="str">
        <f t="shared" si="82"/>
        <v>2.0</v>
      </c>
      <c r="GK6" s="137">
        <v>4</v>
      </c>
      <c r="GL6" s="138">
        <v>4</v>
      </c>
      <c r="GM6" s="148">
        <v>5</v>
      </c>
      <c r="GN6" s="239">
        <v>5</v>
      </c>
      <c r="GO6" s="239"/>
      <c r="GP6" s="116">
        <f t="shared" si="83"/>
        <v>5</v>
      </c>
      <c r="GQ6" s="117">
        <f t="shared" si="84"/>
        <v>5</v>
      </c>
      <c r="GR6" s="118" t="str">
        <f t="shared" si="85"/>
        <v>D+</v>
      </c>
      <c r="GS6" s="119">
        <f t="shared" si="86"/>
        <v>1.5</v>
      </c>
      <c r="GT6" s="119" t="str">
        <f t="shared" si="87"/>
        <v>1.5</v>
      </c>
      <c r="GU6" s="137">
        <v>2</v>
      </c>
      <c r="GV6" s="138">
        <v>2</v>
      </c>
      <c r="GW6" s="148">
        <v>5</v>
      </c>
      <c r="GX6" s="189">
        <v>5</v>
      </c>
      <c r="GY6" s="189"/>
      <c r="GZ6" s="116">
        <f t="shared" si="88"/>
        <v>5</v>
      </c>
      <c r="HA6" s="117">
        <f t="shared" si="89"/>
        <v>5</v>
      </c>
      <c r="HB6" s="118" t="str">
        <f t="shared" si="90"/>
        <v>D+</v>
      </c>
      <c r="HC6" s="119">
        <f t="shared" si="91"/>
        <v>1.5</v>
      </c>
      <c r="HD6" s="119" t="str">
        <f t="shared" si="92"/>
        <v>1.5</v>
      </c>
      <c r="HE6" s="137">
        <v>2</v>
      </c>
      <c r="HF6" s="138">
        <v>2</v>
      </c>
      <c r="HG6" s="148">
        <v>6.3</v>
      </c>
      <c r="HH6" s="256">
        <v>5</v>
      </c>
      <c r="HI6" s="256"/>
      <c r="HJ6" s="116">
        <f t="shared" si="93"/>
        <v>5.5</v>
      </c>
      <c r="HK6" s="117">
        <f t="shared" si="94"/>
        <v>5.5</v>
      </c>
      <c r="HL6" s="118" t="str">
        <f t="shared" si="95"/>
        <v>C</v>
      </c>
      <c r="HM6" s="119">
        <f t="shared" si="96"/>
        <v>2</v>
      </c>
      <c r="HN6" s="119" t="str">
        <f t="shared" si="97"/>
        <v>2.0</v>
      </c>
      <c r="HO6" s="137">
        <v>3</v>
      </c>
      <c r="HP6" s="138">
        <v>3</v>
      </c>
      <c r="HQ6" s="148">
        <v>5</v>
      </c>
      <c r="HR6" s="189">
        <v>5</v>
      </c>
      <c r="HS6" s="130"/>
      <c r="HT6" s="116">
        <f t="shared" si="98"/>
        <v>5</v>
      </c>
      <c r="HU6" s="117">
        <f t="shared" si="99"/>
        <v>5</v>
      </c>
      <c r="HV6" s="118" t="str">
        <f t="shared" si="100"/>
        <v>D+</v>
      </c>
      <c r="HW6" s="119">
        <f t="shared" si="101"/>
        <v>1.5</v>
      </c>
      <c r="HX6" s="119" t="str">
        <f t="shared" si="102"/>
        <v>1.5</v>
      </c>
      <c r="HY6" s="137">
        <v>3</v>
      </c>
      <c r="HZ6" s="138">
        <v>3</v>
      </c>
      <c r="IA6" s="301">
        <f t="shared" si="103"/>
        <v>14</v>
      </c>
      <c r="IB6" s="310">
        <f t="shared" si="104"/>
        <v>1.75</v>
      </c>
      <c r="IC6" s="312" t="str">
        <f t="shared" si="105"/>
        <v>1.75</v>
      </c>
      <c r="ID6" s="130"/>
      <c r="IE6" s="130"/>
      <c r="IF6" s="130"/>
      <c r="IG6" s="130"/>
      <c r="IH6" s="130"/>
      <c r="II6" s="130"/>
      <c r="IJ6" s="130"/>
      <c r="IK6" s="130"/>
      <c r="IL6" s="130"/>
      <c r="IM6" s="131"/>
      <c r="IN6" s="129"/>
      <c r="IO6" s="130"/>
      <c r="IP6" s="130"/>
      <c r="IQ6" s="130"/>
      <c r="IR6" s="130"/>
      <c r="IS6" s="130"/>
      <c r="IT6" s="130"/>
      <c r="IU6" s="130"/>
      <c r="IV6" s="137">
        <v>3</v>
      </c>
      <c r="IW6" s="131"/>
    </row>
    <row r="7" spans="1:257" ht="18">
      <c r="A7" s="80">
        <v>7</v>
      </c>
      <c r="B7" s="22" t="s">
        <v>450</v>
      </c>
      <c r="C7" s="80" t="s">
        <v>472</v>
      </c>
      <c r="D7" s="84" t="s">
        <v>473</v>
      </c>
      <c r="E7" s="541" t="s">
        <v>21</v>
      </c>
      <c r="F7" s="622" t="s">
        <v>1257</v>
      </c>
      <c r="G7" s="85" t="s">
        <v>474</v>
      </c>
      <c r="H7" s="83" t="s">
        <v>453</v>
      </c>
      <c r="I7" s="83"/>
      <c r="J7" s="85" t="s">
        <v>37</v>
      </c>
      <c r="K7" s="38" t="s">
        <v>38</v>
      </c>
      <c r="L7" s="38"/>
      <c r="M7" s="38"/>
      <c r="N7" s="38"/>
      <c r="O7" s="38"/>
      <c r="P7" s="38"/>
      <c r="Q7" s="38"/>
      <c r="R7" s="38"/>
      <c r="S7" s="38"/>
      <c r="T7" s="38"/>
      <c r="U7" s="38"/>
      <c r="V7" s="38"/>
      <c r="W7" s="38"/>
      <c r="X7" s="38"/>
      <c r="Y7" s="38"/>
      <c r="Z7" s="38"/>
      <c r="AA7" s="38"/>
      <c r="AB7" s="38"/>
      <c r="AC7" s="38"/>
      <c r="AD7" s="38"/>
      <c r="AE7" s="38"/>
      <c r="AF7" s="38"/>
      <c r="AG7" s="38"/>
      <c r="AH7" s="38"/>
      <c r="AI7" s="38"/>
      <c r="AJ7" s="38"/>
      <c r="AK7" s="38"/>
      <c r="AL7" s="38"/>
      <c r="AM7" s="38"/>
      <c r="AN7" s="38"/>
      <c r="AO7" s="38"/>
      <c r="AP7" s="38"/>
      <c r="AQ7" s="38"/>
      <c r="AR7" s="38"/>
      <c r="AS7" s="38"/>
      <c r="AT7" s="38"/>
      <c r="AU7" s="38"/>
      <c r="AV7" s="6">
        <v>6.3</v>
      </c>
      <c r="AW7" s="3" t="str">
        <f t="shared" si="2"/>
        <v>C</v>
      </c>
      <c r="AX7" s="4">
        <f t="shared" si="3"/>
        <v>2</v>
      </c>
      <c r="AY7" s="13" t="str">
        <f t="shared" si="4"/>
        <v>2.0</v>
      </c>
      <c r="AZ7" s="15">
        <v>6</v>
      </c>
      <c r="BA7" s="3" t="str">
        <f t="shared" si="5"/>
        <v>C</v>
      </c>
      <c r="BB7" s="4">
        <f t="shared" si="6"/>
        <v>2</v>
      </c>
      <c r="BC7" s="122" t="str">
        <f t="shared" si="7"/>
        <v>2.0</v>
      </c>
      <c r="BD7" s="148">
        <v>7.3</v>
      </c>
      <c r="BE7" s="189">
        <v>9</v>
      </c>
      <c r="BF7" s="189"/>
      <c r="BG7" s="116">
        <f t="shared" si="8"/>
        <v>8.3000000000000007</v>
      </c>
      <c r="BH7" s="117">
        <f t="shared" si="9"/>
        <v>8.3000000000000007</v>
      </c>
      <c r="BI7" s="118" t="str">
        <f t="shared" si="10"/>
        <v>B+</v>
      </c>
      <c r="BJ7" s="119">
        <f t="shared" si="11"/>
        <v>3.5</v>
      </c>
      <c r="BK7" s="119" t="str">
        <f t="shared" si="12"/>
        <v>3.5</v>
      </c>
      <c r="BL7" s="137">
        <v>4</v>
      </c>
      <c r="BM7" s="138">
        <v>4</v>
      </c>
      <c r="BN7" s="148">
        <v>5.3</v>
      </c>
      <c r="BO7" s="189">
        <v>6</v>
      </c>
      <c r="BP7" s="189"/>
      <c r="BQ7" s="116">
        <f t="shared" si="13"/>
        <v>5.7</v>
      </c>
      <c r="BR7" s="117">
        <f t="shared" si="14"/>
        <v>5.7</v>
      </c>
      <c r="BS7" s="118" t="str">
        <f t="shared" si="15"/>
        <v>C</v>
      </c>
      <c r="BT7" s="119">
        <f t="shared" si="16"/>
        <v>2</v>
      </c>
      <c r="BU7" s="119" t="str">
        <f t="shared" si="17"/>
        <v>2.0</v>
      </c>
      <c r="BV7" s="137">
        <v>2</v>
      </c>
      <c r="BW7" s="138">
        <v>2</v>
      </c>
      <c r="BX7" s="249">
        <v>5</v>
      </c>
      <c r="BY7" s="256">
        <v>4</v>
      </c>
      <c r="BZ7" s="256"/>
      <c r="CA7" s="116">
        <f t="shared" si="18"/>
        <v>4.4000000000000004</v>
      </c>
      <c r="CB7" s="117">
        <f t="shared" si="19"/>
        <v>4.4000000000000004</v>
      </c>
      <c r="CC7" s="118" t="str">
        <f t="shared" si="20"/>
        <v>D</v>
      </c>
      <c r="CD7" s="119">
        <f t="shared" si="21"/>
        <v>1</v>
      </c>
      <c r="CE7" s="119" t="str">
        <f t="shared" si="22"/>
        <v>1.0</v>
      </c>
      <c r="CF7" s="137">
        <v>2</v>
      </c>
      <c r="CG7" s="138">
        <v>2</v>
      </c>
      <c r="CH7" s="209">
        <v>7.3</v>
      </c>
      <c r="CI7" s="239">
        <v>7</v>
      </c>
      <c r="CJ7" s="239"/>
      <c r="CK7" s="116">
        <f t="shared" si="23"/>
        <v>7.1</v>
      </c>
      <c r="CL7" s="117">
        <f t="shared" si="24"/>
        <v>7.1</v>
      </c>
      <c r="CM7" s="118" t="str">
        <f t="shared" si="25"/>
        <v>B</v>
      </c>
      <c r="CN7" s="119">
        <f t="shared" si="26"/>
        <v>3</v>
      </c>
      <c r="CO7" s="119" t="str">
        <f t="shared" si="27"/>
        <v>3.0</v>
      </c>
      <c r="CP7" s="137">
        <v>1</v>
      </c>
      <c r="CQ7" s="138">
        <v>1</v>
      </c>
      <c r="CR7" s="171">
        <v>0</v>
      </c>
      <c r="CS7" s="140"/>
      <c r="CT7" s="189"/>
      <c r="CU7" s="116">
        <f t="shared" si="28"/>
        <v>0</v>
      </c>
      <c r="CV7" s="117">
        <f t="shared" si="29"/>
        <v>0</v>
      </c>
      <c r="CW7" s="118" t="str">
        <f t="shared" si="30"/>
        <v>F</v>
      </c>
      <c r="CX7" s="119">
        <f t="shared" si="31"/>
        <v>0</v>
      </c>
      <c r="CY7" s="119" t="str">
        <f t="shared" si="32"/>
        <v>0.0</v>
      </c>
      <c r="CZ7" s="137">
        <v>2</v>
      </c>
      <c r="DA7" s="138"/>
      <c r="DB7" s="148"/>
      <c r="DC7" s="239"/>
      <c r="DD7" s="239"/>
      <c r="DE7" s="116">
        <f t="shared" si="33"/>
        <v>0</v>
      </c>
      <c r="DF7" s="117">
        <f t="shared" si="34"/>
        <v>0</v>
      </c>
      <c r="DG7" s="118" t="str">
        <f t="shared" si="35"/>
        <v>F</v>
      </c>
      <c r="DH7" s="119">
        <f t="shared" si="36"/>
        <v>0</v>
      </c>
      <c r="DI7" s="119" t="str">
        <f t="shared" si="37"/>
        <v>0.0</v>
      </c>
      <c r="DJ7" s="137">
        <v>2</v>
      </c>
      <c r="DK7" s="138"/>
      <c r="DL7" s="301">
        <f t="shared" si="38"/>
        <v>13</v>
      </c>
      <c r="DM7" s="310">
        <f t="shared" si="39"/>
        <v>1.7692307692307692</v>
      </c>
      <c r="DN7" s="312" t="str">
        <f t="shared" si="40"/>
        <v>1.77</v>
      </c>
      <c r="DO7" s="296" t="str">
        <f t="shared" si="41"/>
        <v>Lên lớp</v>
      </c>
      <c r="DP7" s="297">
        <f t="shared" si="42"/>
        <v>9</v>
      </c>
      <c r="DQ7" s="298">
        <f t="shared" si="43"/>
        <v>2.5555555555555554</v>
      </c>
      <c r="DR7" s="296" t="str">
        <f t="shared" si="44"/>
        <v>Lên lớp</v>
      </c>
      <c r="DT7" s="148">
        <v>8.4</v>
      </c>
      <c r="DU7" s="285"/>
      <c r="DV7" s="285"/>
      <c r="DW7" s="116">
        <f t="shared" si="45"/>
        <v>3.4</v>
      </c>
      <c r="DX7" s="117">
        <f t="shared" si="46"/>
        <v>3.4</v>
      </c>
      <c r="DY7" s="118" t="str">
        <f t="shared" si="47"/>
        <v>F</v>
      </c>
      <c r="DZ7" s="119">
        <f t="shared" si="48"/>
        <v>0</v>
      </c>
      <c r="EA7" s="119" t="str">
        <f t="shared" si="0"/>
        <v>0.0</v>
      </c>
      <c r="EB7" s="137">
        <v>3</v>
      </c>
      <c r="EC7" s="138"/>
      <c r="ED7" s="171">
        <v>1.4</v>
      </c>
      <c r="EE7" s="189"/>
      <c r="EF7" s="189"/>
      <c r="EG7" s="116">
        <f t="shared" si="49"/>
        <v>0.6</v>
      </c>
      <c r="EH7" s="117">
        <f t="shared" si="50"/>
        <v>0.6</v>
      </c>
      <c r="EI7" s="118" t="str">
        <f t="shared" si="51"/>
        <v>F</v>
      </c>
      <c r="EJ7" s="119">
        <f t="shared" si="52"/>
        <v>0</v>
      </c>
      <c r="EK7" s="119" t="str">
        <f t="shared" si="53"/>
        <v>0.0</v>
      </c>
      <c r="EL7" s="137">
        <v>3</v>
      </c>
      <c r="EM7" s="138"/>
      <c r="EN7" s="209">
        <v>5</v>
      </c>
      <c r="EO7" s="189">
        <v>5</v>
      </c>
      <c r="EP7" s="189"/>
      <c r="EQ7" s="116">
        <f t="shared" si="54"/>
        <v>5</v>
      </c>
      <c r="ER7" s="117">
        <f t="shared" si="55"/>
        <v>5</v>
      </c>
      <c r="ES7" s="118" t="str">
        <f t="shared" si="56"/>
        <v>D+</v>
      </c>
      <c r="ET7" s="119">
        <f t="shared" si="57"/>
        <v>1.5</v>
      </c>
      <c r="EU7" s="119" t="str">
        <f t="shared" si="1"/>
        <v>1.5</v>
      </c>
      <c r="EV7" s="137">
        <v>3</v>
      </c>
      <c r="EW7" s="138">
        <v>3</v>
      </c>
      <c r="EX7" s="209">
        <v>5.6</v>
      </c>
      <c r="EY7" s="189">
        <v>5</v>
      </c>
      <c r="EZ7" s="189"/>
      <c r="FA7" s="116">
        <f t="shared" si="58"/>
        <v>5.2</v>
      </c>
      <c r="FB7" s="117">
        <f t="shared" si="59"/>
        <v>5.2</v>
      </c>
      <c r="FC7" s="118" t="str">
        <f t="shared" si="60"/>
        <v>D+</v>
      </c>
      <c r="FD7" s="119">
        <f t="shared" si="61"/>
        <v>1.5</v>
      </c>
      <c r="FE7" s="119" t="str">
        <f t="shared" si="62"/>
        <v>1.5</v>
      </c>
      <c r="FF7" s="137">
        <v>3</v>
      </c>
      <c r="FG7" s="138">
        <v>3</v>
      </c>
      <c r="FH7" s="171">
        <v>0</v>
      </c>
      <c r="FI7" s="189"/>
      <c r="FJ7" s="189"/>
      <c r="FK7" s="116">
        <f t="shared" si="63"/>
        <v>0</v>
      </c>
      <c r="FL7" s="117">
        <f t="shared" si="64"/>
        <v>0</v>
      </c>
      <c r="FM7" s="118" t="str">
        <f t="shared" si="65"/>
        <v>F</v>
      </c>
      <c r="FN7" s="119">
        <f t="shared" si="66"/>
        <v>0</v>
      </c>
      <c r="FO7" s="119" t="str">
        <f t="shared" si="67"/>
        <v>0.0</v>
      </c>
      <c r="FP7" s="137">
        <v>3</v>
      </c>
      <c r="FQ7" s="138"/>
      <c r="FR7" s="301">
        <f t="shared" si="68"/>
        <v>15</v>
      </c>
      <c r="FS7" s="310">
        <f t="shared" si="69"/>
        <v>0.6</v>
      </c>
      <c r="FT7" s="312" t="str">
        <f t="shared" si="70"/>
        <v>0.60</v>
      </c>
      <c r="FU7" s="534" t="str">
        <f t="shared" si="71"/>
        <v>Cảnh báo KQHT</v>
      </c>
      <c r="FV7" s="526">
        <f t="shared" si="72"/>
        <v>28</v>
      </c>
      <c r="FW7" s="310">
        <f t="shared" si="73"/>
        <v>1.1428571428571428</v>
      </c>
      <c r="FX7" s="312" t="str">
        <f t="shared" si="74"/>
        <v>1.14</v>
      </c>
      <c r="FY7" s="527">
        <f t="shared" si="75"/>
        <v>15</v>
      </c>
      <c r="FZ7" s="528">
        <f t="shared" si="76"/>
        <v>2.1333333333333333</v>
      </c>
      <c r="GA7" s="529" t="str">
        <f t="shared" si="77"/>
        <v>Lên lớp</v>
      </c>
      <c r="GB7" s="535" t="s">
        <v>929</v>
      </c>
      <c r="GC7" s="171">
        <v>0</v>
      </c>
      <c r="GD7" s="239"/>
      <c r="GE7" s="239"/>
      <c r="GF7" s="116">
        <f t="shared" si="78"/>
        <v>0</v>
      </c>
      <c r="GG7" s="117">
        <f t="shared" si="79"/>
        <v>0</v>
      </c>
      <c r="GH7" s="118" t="str">
        <f t="shared" si="80"/>
        <v>F</v>
      </c>
      <c r="GI7" s="119">
        <f t="shared" si="81"/>
        <v>0</v>
      </c>
      <c r="GJ7" s="119" t="str">
        <f t="shared" si="82"/>
        <v>0.0</v>
      </c>
      <c r="GK7" s="137">
        <v>4</v>
      </c>
      <c r="GL7" s="138"/>
      <c r="GM7" s="171">
        <v>0</v>
      </c>
      <c r="GN7" s="239"/>
      <c r="GO7" s="239"/>
      <c r="GP7" s="116">
        <f t="shared" si="83"/>
        <v>0</v>
      </c>
      <c r="GQ7" s="117">
        <f t="shared" si="84"/>
        <v>0</v>
      </c>
      <c r="GR7" s="118" t="str">
        <f t="shared" si="85"/>
        <v>F</v>
      </c>
      <c r="GS7" s="119">
        <f t="shared" si="86"/>
        <v>0</v>
      </c>
      <c r="GT7" s="119" t="str">
        <f t="shared" si="87"/>
        <v>0.0</v>
      </c>
      <c r="GU7" s="137">
        <v>2</v>
      </c>
      <c r="GV7" s="138"/>
      <c r="GW7" s="171">
        <v>0</v>
      </c>
      <c r="GX7" s="189"/>
      <c r="GY7" s="189"/>
      <c r="GZ7" s="116">
        <f t="shared" si="88"/>
        <v>0</v>
      </c>
      <c r="HA7" s="117">
        <f t="shared" si="89"/>
        <v>0</v>
      </c>
      <c r="HB7" s="118" t="str">
        <f t="shared" si="90"/>
        <v>F</v>
      </c>
      <c r="HC7" s="119">
        <f t="shared" si="91"/>
        <v>0</v>
      </c>
      <c r="HD7" s="119" t="str">
        <f t="shared" si="92"/>
        <v>0.0</v>
      </c>
      <c r="HE7" s="137">
        <v>2</v>
      </c>
      <c r="HF7" s="138"/>
      <c r="HG7" s="171">
        <v>0</v>
      </c>
      <c r="HH7" s="256"/>
      <c r="HI7" s="256"/>
      <c r="HJ7" s="116">
        <f t="shared" si="93"/>
        <v>0</v>
      </c>
      <c r="HK7" s="117">
        <f t="shared" si="94"/>
        <v>0</v>
      </c>
      <c r="HL7" s="118" t="str">
        <f t="shared" si="95"/>
        <v>F</v>
      </c>
      <c r="HM7" s="119">
        <f t="shared" si="96"/>
        <v>0</v>
      </c>
      <c r="HN7" s="119" t="str">
        <f t="shared" si="97"/>
        <v>0.0</v>
      </c>
      <c r="HO7" s="137">
        <v>3</v>
      </c>
      <c r="HP7" s="138"/>
      <c r="HQ7" s="171">
        <v>0</v>
      </c>
      <c r="HR7" s="189"/>
      <c r="HS7" s="130"/>
      <c r="HT7" s="116">
        <f t="shared" si="98"/>
        <v>0</v>
      </c>
      <c r="HU7" s="117">
        <f t="shared" si="99"/>
        <v>0</v>
      </c>
      <c r="HV7" s="118" t="str">
        <f t="shared" si="100"/>
        <v>F</v>
      </c>
      <c r="HW7" s="119">
        <f t="shared" si="101"/>
        <v>0</v>
      </c>
      <c r="HX7" s="119" t="str">
        <f t="shared" si="102"/>
        <v>0.0</v>
      </c>
      <c r="HY7" s="137">
        <v>3</v>
      </c>
      <c r="HZ7" s="138"/>
      <c r="IA7" s="301">
        <f t="shared" si="103"/>
        <v>14</v>
      </c>
      <c r="IB7" s="310">
        <f t="shared" si="104"/>
        <v>0</v>
      </c>
      <c r="IC7" s="312" t="str">
        <f t="shared" si="105"/>
        <v>0.00</v>
      </c>
      <c r="ID7" s="130"/>
      <c r="IE7" s="130"/>
      <c r="IF7" s="130"/>
      <c r="IG7" s="130"/>
      <c r="IH7" s="130"/>
      <c r="II7" s="130"/>
      <c r="IJ7" s="130"/>
      <c r="IK7" s="130"/>
      <c r="IL7" s="130"/>
      <c r="IM7" s="131"/>
      <c r="IN7" s="129"/>
      <c r="IO7" s="130"/>
      <c r="IP7" s="130"/>
      <c r="IQ7" s="130"/>
      <c r="IR7" s="130"/>
      <c r="IS7" s="130"/>
      <c r="IT7" s="130"/>
      <c r="IU7" s="130"/>
      <c r="IV7" s="137">
        <v>3</v>
      </c>
      <c r="IW7" s="131"/>
    </row>
    <row r="8" spans="1:257" ht="18">
      <c r="A8" s="80">
        <v>8</v>
      </c>
      <c r="B8" s="22" t="s">
        <v>450</v>
      </c>
      <c r="C8" s="80" t="s">
        <v>475</v>
      </c>
      <c r="D8" s="86" t="s">
        <v>476</v>
      </c>
      <c r="E8" s="100" t="s">
        <v>21</v>
      </c>
      <c r="F8" s="100"/>
      <c r="G8" s="85" t="s">
        <v>477</v>
      </c>
      <c r="H8" s="83" t="s">
        <v>453</v>
      </c>
      <c r="I8" s="83"/>
      <c r="J8" s="83" t="s">
        <v>37</v>
      </c>
      <c r="K8" s="38" t="s">
        <v>38</v>
      </c>
      <c r="L8" s="38"/>
      <c r="M8" s="38"/>
      <c r="N8" s="38"/>
      <c r="O8" s="38"/>
      <c r="P8" s="38"/>
      <c r="Q8" s="38"/>
      <c r="R8" s="38"/>
      <c r="S8" s="38"/>
      <c r="T8" s="38"/>
      <c r="U8" s="38"/>
      <c r="V8" s="38"/>
      <c r="W8" s="38"/>
      <c r="X8" s="38"/>
      <c r="Y8" s="38"/>
      <c r="Z8" s="38"/>
      <c r="AA8" s="38"/>
      <c r="AB8" s="38"/>
      <c r="AC8" s="38"/>
      <c r="AD8" s="38"/>
      <c r="AE8" s="38"/>
      <c r="AF8" s="38"/>
      <c r="AG8" s="38"/>
      <c r="AH8" s="38"/>
      <c r="AI8" s="38"/>
      <c r="AJ8" s="38"/>
      <c r="AK8" s="38"/>
      <c r="AL8" s="38"/>
      <c r="AM8" s="38"/>
      <c r="AN8" s="38"/>
      <c r="AO8" s="38"/>
      <c r="AP8" s="38"/>
      <c r="AQ8" s="38"/>
      <c r="AR8" s="38"/>
      <c r="AS8" s="38"/>
      <c r="AT8" s="38"/>
      <c r="AU8" s="38"/>
      <c r="AV8" s="6">
        <v>5.7</v>
      </c>
      <c r="AW8" s="3" t="str">
        <f t="shared" si="2"/>
        <v>C</v>
      </c>
      <c r="AX8" s="4">
        <f t="shared" si="3"/>
        <v>2</v>
      </c>
      <c r="AY8" s="13" t="str">
        <f t="shared" si="4"/>
        <v>2.0</v>
      </c>
      <c r="AZ8" s="15">
        <v>6</v>
      </c>
      <c r="BA8" s="3" t="str">
        <f t="shared" si="5"/>
        <v>C</v>
      </c>
      <c r="BB8" s="4">
        <f t="shared" si="6"/>
        <v>2</v>
      </c>
      <c r="BC8" s="122" t="str">
        <f t="shared" si="7"/>
        <v>2.0</v>
      </c>
      <c r="BD8" s="148">
        <v>7.7</v>
      </c>
      <c r="BE8" s="189">
        <v>6</v>
      </c>
      <c r="BF8" s="189"/>
      <c r="BG8" s="116">
        <f t="shared" si="8"/>
        <v>6.7</v>
      </c>
      <c r="BH8" s="117">
        <f t="shared" si="9"/>
        <v>6.7</v>
      </c>
      <c r="BI8" s="118" t="str">
        <f t="shared" si="10"/>
        <v>C+</v>
      </c>
      <c r="BJ8" s="119">
        <f t="shared" si="11"/>
        <v>2.5</v>
      </c>
      <c r="BK8" s="119" t="str">
        <f t="shared" si="12"/>
        <v>2.5</v>
      </c>
      <c r="BL8" s="137">
        <v>4</v>
      </c>
      <c r="BM8" s="138">
        <v>4</v>
      </c>
      <c r="BN8" s="148">
        <v>5.7</v>
      </c>
      <c r="BO8" s="189">
        <v>8</v>
      </c>
      <c r="BP8" s="189"/>
      <c r="BQ8" s="116">
        <f t="shared" si="13"/>
        <v>7.1</v>
      </c>
      <c r="BR8" s="117">
        <f t="shared" si="14"/>
        <v>7.1</v>
      </c>
      <c r="BS8" s="118" t="str">
        <f t="shared" si="15"/>
        <v>B</v>
      </c>
      <c r="BT8" s="119">
        <f t="shared" si="16"/>
        <v>3</v>
      </c>
      <c r="BU8" s="119" t="str">
        <f t="shared" si="17"/>
        <v>3.0</v>
      </c>
      <c r="BV8" s="137">
        <v>2</v>
      </c>
      <c r="BW8" s="138">
        <v>2</v>
      </c>
      <c r="BX8" s="249">
        <v>8.6999999999999993</v>
      </c>
      <c r="BY8" s="256">
        <v>8</v>
      </c>
      <c r="BZ8" s="256"/>
      <c r="CA8" s="116">
        <f t="shared" si="18"/>
        <v>8.3000000000000007</v>
      </c>
      <c r="CB8" s="117">
        <f t="shared" si="19"/>
        <v>8.3000000000000007</v>
      </c>
      <c r="CC8" s="118" t="str">
        <f t="shared" si="20"/>
        <v>B+</v>
      </c>
      <c r="CD8" s="119">
        <f t="shared" si="21"/>
        <v>3.5</v>
      </c>
      <c r="CE8" s="119" t="str">
        <f t="shared" si="22"/>
        <v>3.5</v>
      </c>
      <c r="CF8" s="137">
        <v>2</v>
      </c>
      <c r="CG8" s="138">
        <v>2</v>
      </c>
      <c r="CH8" s="209">
        <v>7.7</v>
      </c>
      <c r="CI8" s="239">
        <v>8</v>
      </c>
      <c r="CJ8" s="239"/>
      <c r="CK8" s="116">
        <f t="shared" si="23"/>
        <v>7.9</v>
      </c>
      <c r="CL8" s="117">
        <f t="shared" si="24"/>
        <v>7.9</v>
      </c>
      <c r="CM8" s="118" t="str">
        <f t="shared" si="25"/>
        <v>B</v>
      </c>
      <c r="CN8" s="119">
        <f t="shared" si="26"/>
        <v>3</v>
      </c>
      <c r="CO8" s="119" t="str">
        <f t="shared" si="27"/>
        <v>3.0</v>
      </c>
      <c r="CP8" s="137">
        <v>1</v>
      </c>
      <c r="CQ8" s="138">
        <v>1</v>
      </c>
      <c r="CR8" s="287">
        <v>9</v>
      </c>
      <c r="CS8" s="140">
        <v>9</v>
      </c>
      <c r="CT8" s="189"/>
      <c r="CU8" s="116">
        <f t="shared" si="28"/>
        <v>9</v>
      </c>
      <c r="CV8" s="117">
        <f t="shared" si="29"/>
        <v>9</v>
      </c>
      <c r="CW8" s="118" t="str">
        <f t="shared" si="30"/>
        <v>A</v>
      </c>
      <c r="CX8" s="119">
        <f t="shared" si="31"/>
        <v>4</v>
      </c>
      <c r="CY8" s="119" t="str">
        <f t="shared" si="32"/>
        <v>4.0</v>
      </c>
      <c r="CZ8" s="137">
        <v>2</v>
      </c>
      <c r="DA8" s="138">
        <v>2</v>
      </c>
      <c r="DB8" s="148">
        <v>8.3000000000000007</v>
      </c>
      <c r="DC8" s="239">
        <v>9</v>
      </c>
      <c r="DD8" s="239"/>
      <c r="DE8" s="116">
        <f t="shared" si="33"/>
        <v>8.6999999999999993</v>
      </c>
      <c r="DF8" s="117">
        <f t="shared" si="34"/>
        <v>8.6999999999999993</v>
      </c>
      <c r="DG8" s="118" t="str">
        <f t="shared" si="35"/>
        <v>A</v>
      </c>
      <c r="DH8" s="119">
        <f t="shared" si="36"/>
        <v>4</v>
      </c>
      <c r="DI8" s="119" t="str">
        <f t="shared" si="37"/>
        <v>4.0</v>
      </c>
      <c r="DJ8" s="137">
        <v>2</v>
      </c>
      <c r="DK8" s="138">
        <v>2</v>
      </c>
      <c r="DL8" s="301">
        <f t="shared" si="38"/>
        <v>13</v>
      </c>
      <c r="DM8" s="310">
        <f t="shared" si="39"/>
        <v>3.2307692307692308</v>
      </c>
      <c r="DN8" s="312" t="str">
        <f t="shared" si="40"/>
        <v>3.23</v>
      </c>
      <c r="DO8" s="296" t="str">
        <f t="shared" si="41"/>
        <v>Lên lớp</v>
      </c>
      <c r="DP8" s="297">
        <f t="shared" si="42"/>
        <v>13</v>
      </c>
      <c r="DQ8" s="298">
        <f t="shared" si="43"/>
        <v>3.2307692307692308</v>
      </c>
      <c r="DR8" s="296" t="str">
        <f t="shared" si="44"/>
        <v>Lên lớp</v>
      </c>
      <c r="DT8" s="148">
        <v>9.1999999999999993</v>
      </c>
      <c r="DU8" s="239">
        <v>9</v>
      </c>
      <c r="DV8" s="239"/>
      <c r="DW8" s="116">
        <f t="shared" si="45"/>
        <v>9.1</v>
      </c>
      <c r="DX8" s="117">
        <f t="shared" si="46"/>
        <v>9.1</v>
      </c>
      <c r="DY8" s="118" t="str">
        <f t="shared" si="47"/>
        <v>A</v>
      </c>
      <c r="DZ8" s="119">
        <f t="shared" si="48"/>
        <v>4</v>
      </c>
      <c r="EA8" s="119" t="str">
        <f t="shared" si="0"/>
        <v>4.0</v>
      </c>
      <c r="EB8" s="137">
        <v>3</v>
      </c>
      <c r="EC8" s="138">
        <v>3</v>
      </c>
      <c r="ED8" s="148">
        <v>7.3</v>
      </c>
      <c r="EE8" s="189">
        <v>8</v>
      </c>
      <c r="EF8" s="189"/>
      <c r="EG8" s="116">
        <f t="shared" si="49"/>
        <v>7.7</v>
      </c>
      <c r="EH8" s="117">
        <f t="shared" si="50"/>
        <v>7.7</v>
      </c>
      <c r="EI8" s="118" t="str">
        <f t="shared" si="51"/>
        <v>B</v>
      </c>
      <c r="EJ8" s="119">
        <f t="shared" si="52"/>
        <v>3</v>
      </c>
      <c r="EK8" s="119" t="str">
        <f t="shared" si="53"/>
        <v>3.0</v>
      </c>
      <c r="EL8" s="137">
        <v>3</v>
      </c>
      <c r="EM8" s="138">
        <v>3</v>
      </c>
      <c r="EN8" s="209">
        <v>7.3</v>
      </c>
      <c r="EO8" s="189">
        <v>9</v>
      </c>
      <c r="EP8" s="189"/>
      <c r="EQ8" s="116">
        <f t="shared" si="54"/>
        <v>8.3000000000000007</v>
      </c>
      <c r="ER8" s="117">
        <f t="shared" si="55"/>
        <v>8.3000000000000007</v>
      </c>
      <c r="ES8" s="118" t="str">
        <f t="shared" si="56"/>
        <v>B+</v>
      </c>
      <c r="ET8" s="119">
        <f t="shared" si="57"/>
        <v>3.5</v>
      </c>
      <c r="EU8" s="119" t="str">
        <f t="shared" si="1"/>
        <v>3.5</v>
      </c>
      <c r="EV8" s="137">
        <v>3</v>
      </c>
      <c r="EW8" s="138">
        <v>3</v>
      </c>
      <c r="EX8" s="209">
        <v>6.8</v>
      </c>
      <c r="EY8" s="189">
        <v>5</v>
      </c>
      <c r="EZ8" s="189"/>
      <c r="FA8" s="116">
        <f t="shared" si="58"/>
        <v>5.7</v>
      </c>
      <c r="FB8" s="117">
        <f t="shared" si="59"/>
        <v>5.7</v>
      </c>
      <c r="FC8" s="118" t="str">
        <f t="shared" si="60"/>
        <v>C</v>
      </c>
      <c r="FD8" s="119">
        <f t="shared" si="61"/>
        <v>2</v>
      </c>
      <c r="FE8" s="119" t="str">
        <f t="shared" si="62"/>
        <v>2.0</v>
      </c>
      <c r="FF8" s="137">
        <v>3</v>
      </c>
      <c r="FG8" s="138">
        <v>3</v>
      </c>
      <c r="FH8" s="148">
        <v>8</v>
      </c>
      <c r="FI8" s="189">
        <v>7</v>
      </c>
      <c r="FJ8" s="189"/>
      <c r="FK8" s="116">
        <f t="shared" si="63"/>
        <v>7.4</v>
      </c>
      <c r="FL8" s="117">
        <f t="shared" si="64"/>
        <v>7.4</v>
      </c>
      <c r="FM8" s="118" t="str">
        <f t="shared" si="65"/>
        <v>B</v>
      </c>
      <c r="FN8" s="119">
        <f t="shared" si="66"/>
        <v>3</v>
      </c>
      <c r="FO8" s="119" t="str">
        <f t="shared" si="67"/>
        <v>3.0</v>
      </c>
      <c r="FP8" s="137">
        <v>3</v>
      </c>
      <c r="FQ8" s="138">
        <v>3</v>
      </c>
      <c r="FR8" s="301">
        <f t="shared" si="68"/>
        <v>15</v>
      </c>
      <c r="FS8" s="310">
        <f t="shared" si="69"/>
        <v>3.1</v>
      </c>
      <c r="FT8" s="312" t="str">
        <f t="shared" si="70"/>
        <v>3.10</v>
      </c>
      <c r="FU8" s="189" t="str">
        <f t="shared" si="71"/>
        <v>Lên lớp</v>
      </c>
      <c r="FV8" s="526">
        <f t="shared" si="72"/>
        <v>28</v>
      </c>
      <c r="FW8" s="310">
        <f t="shared" si="73"/>
        <v>3.1607142857142856</v>
      </c>
      <c r="FX8" s="312" t="str">
        <f t="shared" si="74"/>
        <v>3.16</v>
      </c>
      <c r="FY8" s="527">
        <f t="shared" si="75"/>
        <v>28</v>
      </c>
      <c r="FZ8" s="528">
        <f t="shared" si="76"/>
        <v>3.1607142857142856</v>
      </c>
      <c r="GA8" s="529" t="str">
        <f t="shared" si="77"/>
        <v>Lên lớp</v>
      </c>
      <c r="GB8" s="131"/>
      <c r="GC8" s="148">
        <v>7.3</v>
      </c>
      <c r="GD8" s="239">
        <v>6</v>
      </c>
      <c r="GE8" s="239"/>
      <c r="GF8" s="116">
        <f t="shared" si="78"/>
        <v>6.5</v>
      </c>
      <c r="GG8" s="117">
        <f t="shared" si="79"/>
        <v>6.5</v>
      </c>
      <c r="GH8" s="118" t="str">
        <f t="shared" si="80"/>
        <v>C+</v>
      </c>
      <c r="GI8" s="119">
        <f t="shared" si="81"/>
        <v>2.5</v>
      </c>
      <c r="GJ8" s="119" t="str">
        <f t="shared" si="82"/>
        <v>2.5</v>
      </c>
      <c r="GK8" s="137">
        <v>4</v>
      </c>
      <c r="GL8" s="138">
        <v>4</v>
      </c>
      <c r="GM8" s="148">
        <v>7.3</v>
      </c>
      <c r="GN8" s="239">
        <v>8</v>
      </c>
      <c r="GO8" s="239"/>
      <c r="GP8" s="116">
        <f t="shared" si="83"/>
        <v>7.7</v>
      </c>
      <c r="GQ8" s="117">
        <f t="shared" si="84"/>
        <v>7.7</v>
      </c>
      <c r="GR8" s="118" t="str">
        <f t="shared" si="85"/>
        <v>B</v>
      </c>
      <c r="GS8" s="119">
        <f t="shared" si="86"/>
        <v>3</v>
      </c>
      <c r="GT8" s="119" t="str">
        <f t="shared" si="87"/>
        <v>3.0</v>
      </c>
      <c r="GU8" s="137">
        <v>2</v>
      </c>
      <c r="GV8" s="138">
        <v>2</v>
      </c>
      <c r="GW8" s="148">
        <v>7</v>
      </c>
      <c r="GX8" s="189">
        <v>8</v>
      </c>
      <c r="GY8" s="189"/>
      <c r="GZ8" s="116">
        <f t="shared" si="88"/>
        <v>7.6</v>
      </c>
      <c r="HA8" s="117">
        <f t="shared" si="89"/>
        <v>7.6</v>
      </c>
      <c r="HB8" s="118" t="str">
        <f t="shared" si="90"/>
        <v>B</v>
      </c>
      <c r="HC8" s="119">
        <f t="shared" si="91"/>
        <v>3</v>
      </c>
      <c r="HD8" s="119" t="str">
        <f t="shared" si="92"/>
        <v>3.0</v>
      </c>
      <c r="HE8" s="137">
        <v>2</v>
      </c>
      <c r="HF8" s="138">
        <v>2</v>
      </c>
      <c r="HG8" s="148">
        <v>7.5</v>
      </c>
      <c r="HH8" s="256">
        <v>6</v>
      </c>
      <c r="HI8" s="256"/>
      <c r="HJ8" s="116">
        <f t="shared" si="93"/>
        <v>6.6</v>
      </c>
      <c r="HK8" s="117">
        <f t="shared" si="94"/>
        <v>6.6</v>
      </c>
      <c r="HL8" s="118" t="str">
        <f t="shared" si="95"/>
        <v>C+</v>
      </c>
      <c r="HM8" s="119">
        <f t="shared" si="96"/>
        <v>2.5</v>
      </c>
      <c r="HN8" s="119" t="str">
        <f t="shared" si="97"/>
        <v>2.5</v>
      </c>
      <c r="HO8" s="137">
        <v>3</v>
      </c>
      <c r="HP8" s="138">
        <v>3</v>
      </c>
      <c r="HQ8" s="148">
        <v>6.7</v>
      </c>
      <c r="HR8" s="189">
        <v>7</v>
      </c>
      <c r="HS8" s="130"/>
      <c r="HT8" s="116">
        <f t="shared" si="98"/>
        <v>6.9</v>
      </c>
      <c r="HU8" s="117">
        <f t="shared" si="99"/>
        <v>6.9</v>
      </c>
      <c r="HV8" s="118" t="str">
        <f t="shared" si="100"/>
        <v>C+</v>
      </c>
      <c r="HW8" s="119">
        <f t="shared" si="101"/>
        <v>2.5</v>
      </c>
      <c r="HX8" s="119" t="str">
        <f t="shared" si="102"/>
        <v>2.5</v>
      </c>
      <c r="HY8" s="137">
        <v>3</v>
      </c>
      <c r="HZ8" s="138">
        <v>3</v>
      </c>
      <c r="IA8" s="301">
        <f t="shared" si="103"/>
        <v>14</v>
      </c>
      <c r="IB8" s="310">
        <f t="shared" si="104"/>
        <v>2.6428571428571428</v>
      </c>
      <c r="IC8" s="312" t="str">
        <f t="shared" si="105"/>
        <v>2.64</v>
      </c>
      <c r="ID8" s="130"/>
      <c r="IE8" s="130"/>
      <c r="IF8" s="130"/>
      <c r="IG8" s="130"/>
      <c r="IH8" s="130"/>
      <c r="II8" s="130"/>
      <c r="IJ8" s="130"/>
      <c r="IK8" s="130"/>
      <c r="IL8" s="130"/>
      <c r="IM8" s="131"/>
      <c r="IN8" s="129"/>
      <c r="IO8" s="130"/>
      <c r="IP8" s="130"/>
      <c r="IQ8" s="130"/>
      <c r="IR8" s="130"/>
      <c r="IS8" s="130"/>
      <c r="IT8" s="130"/>
      <c r="IU8" s="130"/>
      <c r="IV8" s="137">
        <v>3</v>
      </c>
      <c r="IW8" s="131"/>
    </row>
    <row r="9" spans="1:257" ht="19.5" customHeight="1">
      <c r="A9" s="80">
        <v>9</v>
      </c>
      <c r="B9" s="22" t="s">
        <v>450</v>
      </c>
      <c r="C9" s="80" t="s">
        <v>478</v>
      </c>
      <c r="D9" s="84" t="s">
        <v>479</v>
      </c>
      <c r="E9" s="100" t="s">
        <v>480</v>
      </c>
      <c r="F9" s="100"/>
      <c r="G9" s="85" t="s">
        <v>481</v>
      </c>
      <c r="H9" s="83" t="s">
        <v>457</v>
      </c>
      <c r="I9" s="83" t="s">
        <v>471</v>
      </c>
      <c r="J9" s="85" t="s">
        <v>37</v>
      </c>
      <c r="K9" s="38" t="s">
        <v>38</v>
      </c>
      <c r="L9" s="38"/>
      <c r="M9" s="38"/>
      <c r="N9" s="38"/>
      <c r="O9" s="38"/>
      <c r="P9" s="38"/>
      <c r="Q9" s="38"/>
      <c r="R9" s="38"/>
      <c r="S9" s="38"/>
      <c r="T9" s="38"/>
      <c r="U9" s="38"/>
      <c r="V9" s="38"/>
      <c r="W9" s="38"/>
      <c r="X9" s="38"/>
      <c r="Y9" s="38"/>
      <c r="Z9" s="38"/>
      <c r="AA9" s="38"/>
      <c r="AB9" s="38"/>
      <c r="AC9" s="38"/>
      <c r="AD9" s="38"/>
      <c r="AE9" s="38"/>
      <c r="AF9" s="38"/>
      <c r="AG9" s="38"/>
      <c r="AH9" s="38"/>
      <c r="AI9" s="38"/>
      <c r="AJ9" s="38"/>
      <c r="AK9" s="38"/>
      <c r="AL9" s="38"/>
      <c r="AM9" s="38"/>
      <c r="AN9" s="38"/>
      <c r="AO9" s="38"/>
      <c r="AP9" s="38"/>
      <c r="AQ9" s="38"/>
      <c r="AR9" s="38"/>
      <c r="AS9" s="38"/>
      <c r="AT9" s="38"/>
      <c r="AU9" s="38"/>
      <c r="AV9" s="6">
        <v>5.7</v>
      </c>
      <c r="AW9" s="3" t="str">
        <f t="shared" si="2"/>
        <v>C</v>
      </c>
      <c r="AX9" s="4">
        <f t="shared" si="3"/>
        <v>2</v>
      </c>
      <c r="AY9" s="13" t="str">
        <f t="shared" si="4"/>
        <v>2.0</v>
      </c>
      <c r="AZ9" s="15">
        <v>7</v>
      </c>
      <c r="BA9" s="3" t="str">
        <f t="shared" si="5"/>
        <v>B</v>
      </c>
      <c r="BB9" s="4">
        <f t="shared" si="6"/>
        <v>3</v>
      </c>
      <c r="BC9" s="122" t="str">
        <f t="shared" si="7"/>
        <v>3.0</v>
      </c>
      <c r="BD9" s="148">
        <v>9.1999999999999993</v>
      </c>
      <c r="BE9" s="189">
        <v>8</v>
      </c>
      <c r="BF9" s="189"/>
      <c r="BG9" s="116">
        <f t="shared" si="8"/>
        <v>8.5</v>
      </c>
      <c r="BH9" s="117">
        <f t="shared" si="9"/>
        <v>8.5</v>
      </c>
      <c r="BI9" s="118" t="str">
        <f t="shared" si="10"/>
        <v>A</v>
      </c>
      <c r="BJ9" s="119">
        <f t="shared" si="11"/>
        <v>4</v>
      </c>
      <c r="BK9" s="119" t="str">
        <f t="shared" si="12"/>
        <v>4.0</v>
      </c>
      <c r="BL9" s="137">
        <v>4</v>
      </c>
      <c r="BM9" s="138">
        <v>4</v>
      </c>
      <c r="BN9" s="148">
        <v>9</v>
      </c>
      <c r="BO9" s="189">
        <v>9</v>
      </c>
      <c r="BP9" s="189"/>
      <c r="BQ9" s="116">
        <f t="shared" si="13"/>
        <v>9</v>
      </c>
      <c r="BR9" s="117">
        <f t="shared" si="14"/>
        <v>9</v>
      </c>
      <c r="BS9" s="118" t="str">
        <f t="shared" si="15"/>
        <v>A</v>
      </c>
      <c r="BT9" s="119">
        <f t="shared" si="16"/>
        <v>4</v>
      </c>
      <c r="BU9" s="119" t="str">
        <f t="shared" si="17"/>
        <v>4.0</v>
      </c>
      <c r="BV9" s="137">
        <v>2</v>
      </c>
      <c r="BW9" s="138">
        <v>2</v>
      </c>
      <c r="BX9" s="249">
        <v>8.6999999999999993</v>
      </c>
      <c r="BY9" s="256">
        <v>8</v>
      </c>
      <c r="BZ9" s="256"/>
      <c r="CA9" s="116">
        <f t="shared" si="18"/>
        <v>8.3000000000000007</v>
      </c>
      <c r="CB9" s="117">
        <f t="shared" si="19"/>
        <v>8.3000000000000007</v>
      </c>
      <c r="CC9" s="118" t="str">
        <f t="shared" si="20"/>
        <v>B+</v>
      </c>
      <c r="CD9" s="119">
        <f t="shared" si="21"/>
        <v>3.5</v>
      </c>
      <c r="CE9" s="119" t="str">
        <f t="shared" si="22"/>
        <v>3.5</v>
      </c>
      <c r="CF9" s="137">
        <v>2</v>
      </c>
      <c r="CG9" s="138">
        <v>2</v>
      </c>
      <c r="CH9" s="209">
        <v>8</v>
      </c>
      <c r="CI9" s="239">
        <v>8</v>
      </c>
      <c r="CJ9" s="239"/>
      <c r="CK9" s="116">
        <f t="shared" si="23"/>
        <v>8</v>
      </c>
      <c r="CL9" s="117">
        <f t="shared" si="24"/>
        <v>8</v>
      </c>
      <c r="CM9" s="118" t="str">
        <f t="shared" si="25"/>
        <v>B+</v>
      </c>
      <c r="CN9" s="119">
        <f t="shared" si="26"/>
        <v>3.5</v>
      </c>
      <c r="CO9" s="119" t="str">
        <f t="shared" si="27"/>
        <v>3.5</v>
      </c>
      <c r="CP9" s="137">
        <v>1</v>
      </c>
      <c r="CQ9" s="138">
        <v>1</v>
      </c>
      <c r="CR9" s="148">
        <v>7</v>
      </c>
      <c r="CS9" s="140">
        <v>7</v>
      </c>
      <c r="CT9" s="189"/>
      <c r="CU9" s="116">
        <f t="shared" si="28"/>
        <v>7</v>
      </c>
      <c r="CV9" s="117">
        <f t="shared" si="29"/>
        <v>7</v>
      </c>
      <c r="CW9" s="118" t="str">
        <f t="shared" si="30"/>
        <v>B</v>
      </c>
      <c r="CX9" s="119">
        <f t="shared" si="31"/>
        <v>3</v>
      </c>
      <c r="CY9" s="119" t="str">
        <f t="shared" si="32"/>
        <v>3.0</v>
      </c>
      <c r="CZ9" s="137">
        <v>2</v>
      </c>
      <c r="DA9" s="138">
        <v>2</v>
      </c>
      <c r="DB9" s="148">
        <v>5.3</v>
      </c>
      <c r="DC9" s="239">
        <v>5</v>
      </c>
      <c r="DD9" s="239"/>
      <c r="DE9" s="116">
        <f t="shared" si="33"/>
        <v>5.0999999999999996</v>
      </c>
      <c r="DF9" s="117">
        <f t="shared" si="34"/>
        <v>5.0999999999999996</v>
      </c>
      <c r="DG9" s="118" t="str">
        <f t="shared" si="35"/>
        <v>D+</v>
      </c>
      <c r="DH9" s="119">
        <f t="shared" si="36"/>
        <v>1.5</v>
      </c>
      <c r="DI9" s="119" t="str">
        <f t="shared" si="37"/>
        <v>1.5</v>
      </c>
      <c r="DJ9" s="137">
        <v>2</v>
      </c>
      <c r="DK9" s="138">
        <v>2</v>
      </c>
      <c r="DL9" s="301">
        <f t="shared" si="38"/>
        <v>13</v>
      </c>
      <c r="DM9" s="310">
        <f t="shared" si="39"/>
        <v>3.3461538461538463</v>
      </c>
      <c r="DN9" s="312" t="str">
        <f t="shared" si="40"/>
        <v>3.35</v>
      </c>
      <c r="DO9" s="296" t="str">
        <f t="shared" si="41"/>
        <v>Lên lớp</v>
      </c>
      <c r="DP9" s="297">
        <f t="shared" si="42"/>
        <v>13</v>
      </c>
      <c r="DQ9" s="298">
        <f t="shared" si="43"/>
        <v>3.3461538461538463</v>
      </c>
      <c r="DR9" s="296" t="str">
        <f t="shared" si="44"/>
        <v>Lên lớp</v>
      </c>
      <c r="DT9" s="148">
        <v>9.1999999999999993</v>
      </c>
      <c r="DU9" s="239">
        <v>9</v>
      </c>
      <c r="DV9" s="239"/>
      <c r="DW9" s="116">
        <f t="shared" si="45"/>
        <v>9.1</v>
      </c>
      <c r="DX9" s="117">
        <f t="shared" si="46"/>
        <v>9.1</v>
      </c>
      <c r="DY9" s="118" t="str">
        <f t="shared" si="47"/>
        <v>A</v>
      </c>
      <c r="DZ9" s="119">
        <f t="shared" si="48"/>
        <v>4</v>
      </c>
      <c r="EA9" s="119" t="str">
        <f t="shared" si="0"/>
        <v>4.0</v>
      </c>
      <c r="EB9" s="137">
        <v>3</v>
      </c>
      <c r="EC9" s="138">
        <v>3</v>
      </c>
      <c r="ED9" s="148">
        <v>7.6</v>
      </c>
      <c r="EE9" s="189">
        <v>8</v>
      </c>
      <c r="EF9" s="189"/>
      <c r="EG9" s="116">
        <f t="shared" si="49"/>
        <v>7.8</v>
      </c>
      <c r="EH9" s="117">
        <f t="shared" si="50"/>
        <v>7.8</v>
      </c>
      <c r="EI9" s="118" t="str">
        <f t="shared" si="51"/>
        <v>B</v>
      </c>
      <c r="EJ9" s="119">
        <f t="shared" si="52"/>
        <v>3</v>
      </c>
      <c r="EK9" s="119" t="str">
        <f t="shared" si="53"/>
        <v>3.0</v>
      </c>
      <c r="EL9" s="137">
        <v>3</v>
      </c>
      <c r="EM9" s="138">
        <v>3</v>
      </c>
      <c r="EN9" s="209">
        <v>8.3000000000000007</v>
      </c>
      <c r="EO9" s="189">
        <v>9</v>
      </c>
      <c r="EP9" s="189"/>
      <c r="EQ9" s="116">
        <f t="shared" si="54"/>
        <v>8.6999999999999993</v>
      </c>
      <c r="ER9" s="117">
        <f t="shared" si="55"/>
        <v>8.6999999999999993</v>
      </c>
      <c r="ES9" s="118" t="str">
        <f t="shared" si="56"/>
        <v>A</v>
      </c>
      <c r="ET9" s="119">
        <f t="shared" si="57"/>
        <v>4</v>
      </c>
      <c r="EU9" s="119" t="str">
        <f t="shared" si="1"/>
        <v>4.0</v>
      </c>
      <c r="EV9" s="137">
        <v>3</v>
      </c>
      <c r="EW9" s="138">
        <v>3</v>
      </c>
      <c r="EX9" s="209">
        <v>8</v>
      </c>
      <c r="EY9" s="189">
        <v>8</v>
      </c>
      <c r="EZ9" s="189"/>
      <c r="FA9" s="116">
        <f t="shared" si="58"/>
        <v>8</v>
      </c>
      <c r="FB9" s="117">
        <f t="shared" si="59"/>
        <v>8</v>
      </c>
      <c r="FC9" s="118" t="str">
        <f t="shared" si="60"/>
        <v>B+</v>
      </c>
      <c r="FD9" s="119">
        <f t="shared" si="61"/>
        <v>3.5</v>
      </c>
      <c r="FE9" s="119" t="str">
        <f t="shared" si="62"/>
        <v>3.5</v>
      </c>
      <c r="FF9" s="137">
        <v>3</v>
      </c>
      <c r="FG9" s="138">
        <v>3</v>
      </c>
      <c r="FH9" s="148">
        <v>7.7</v>
      </c>
      <c r="FI9" s="189">
        <v>9</v>
      </c>
      <c r="FJ9" s="189"/>
      <c r="FK9" s="116">
        <f t="shared" si="63"/>
        <v>8.5</v>
      </c>
      <c r="FL9" s="117">
        <f t="shared" si="64"/>
        <v>8.5</v>
      </c>
      <c r="FM9" s="118" t="str">
        <f t="shared" si="65"/>
        <v>A</v>
      </c>
      <c r="FN9" s="119">
        <f t="shared" si="66"/>
        <v>4</v>
      </c>
      <c r="FO9" s="119" t="str">
        <f t="shared" si="67"/>
        <v>4.0</v>
      </c>
      <c r="FP9" s="137">
        <v>3</v>
      </c>
      <c r="FQ9" s="138">
        <v>3</v>
      </c>
      <c r="FR9" s="301">
        <f t="shared" si="68"/>
        <v>15</v>
      </c>
      <c r="FS9" s="310">
        <f t="shared" si="69"/>
        <v>3.7</v>
      </c>
      <c r="FT9" s="312" t="str">
        <f t="shared" si="70"/>
        <v>3.70</v>
      </c>
      <c r="FU9" s="189" t="str">
        <f t="shared" si="71"/>
        <v>Lên lớp</v>
      </c>
      <c r="FV9" s="526">
        <f t="shared" si="72"/>
        <v>28</v>
      </c>
      <c r="FW9" s="310">
        <f t="shared" si="73"/>
        <v>3.5357142857142856</v>
      </c>
      <c r="FX9" s="312" t="str">
        <f t="shared" si="74"/>
        <v>3.54</v>
      </c>
      <c r="FY9" s="527">
        <f t="shared" si="75"/>
        <v>28</v>
      </c>
      <c r="FZ9" s="528">
        <f t="shared" si="76"/>
        <v>3.5357142857142856</v>
      </c>
      <c r="GA9" s="529" t="str">
        <f t="shared" si="77"/>
        <v>Lên lớp</v>
      </c>
      <c r="GB9" s="131"/>
      <c r="GC9" s="148">
        <v>6.6</v>
      </c>
      <c r="GD9" s="239">
        <v>7</v>
      </c>
      <c r="GE9" s="239"/>
      <c r="GF9" s="116">
        <f t="shared" si="78"/>
        <v>6.8</v>
      </c>
      <c r="GG9" s="117">
        <f t="shared" si="79"/>
        <v>6.8</v>
      </c>
      <c r="GH9" s="118" t="str">
        <f t="shared" si="80"/>
        <v>C+</v>
      </c>
      <c r="GI9" s="119">
        <f t="shared" si="81"/>
        <v>2.5</v>
      </c>
      <c r="GJ9" s="119" t="str">
        <f t="shared" si="82"/>
        <v>2.5</v>
      </c>
      <c r="GK9" s="137">
        <v>4</v>
      </c>
      <c r="GL9" s="138">
        <v>4</v>
      </c>
      <c r="GM9" s="148">
        <v>8</v>
      </c>
      <c r="GN9" s="239">
        <v>9</v>
      </c>
      <c r="GO9" s="239"/>
      <c r="GP9" s="116">
        <f t="shared" si="83"/>
        <v>8.6</v>
      </c>
      <c r="GQ9" s="117">
        <f t="shared" si="84"/>
        <v>8.6</v>
      </c>
      <c r="GR9" s="118" t="str">
        <f t="shared" si="85"/>
        <v>A</v>
      </c>
      <c r="GS9" s="119">
        <f t="shared" si="86"/>
        <v>4</v>
      </c>
      <c r="GT9" s="119" t="str">
        <f t="shared" si="87"/>
        <v>4.0</v>
      </c>
      <c r="GU9" s="137">
        <v>2</v>
      </c>
      <c r="GV9" s="138">
        <v>2</v>
      </c>
      <c r="GW9" s="148">
        <v>7.7</v>
      </c>
      <c r="GX9" s="189">
        <v>8</v>
      </c>
      <c r="GY9" s="189"/>
      <c r="GZ9" s="116">
        <f t="shared" si="88"/>
        <v>7.9</v>
      </c>
      <c r="HA9" s="117">
        <f t="shared" si="89"/>
        <v>7.9</v>
      </c>
      <c r="HB9" s="118" t="str">
        <f t="shared" si="90"/>
        <v>B</v>
      </c>
      <c r="HC9" s="119">
        <f t="shared" si="91"/>
        <v>3</v>
      </c>
      <c r="HD9" s="119" t="str">
        <f t="shared" si="92"/>
        <v>3.0</v>
      </c>
      <c r="HE9" s="137">
        <v>2</v>
      </c>
      <c r="HF9" s="138">
        <v>2</v>
      </c>
      <c r="HG9" s="148">
        <v>8.3000000000000007</v>
      </c>
      <c r="HH9" s="256">
        <v>8</v>
      </c>
      <c r="HI9" s="256"/>
      <c r="HJ9" s="116">
        <f t="shared" si="93"/>
        <v>8.1</v>
      </c>
      <c r="HK9" s="117">
        <f t="shared" si="94"/>
        <v>8.1</v>
      </c>
      <c r="HL9" s="118" t="str">
        <f t="shared" si="95"/>
        <v>B+</v>
      </c>
      <c r="HM9" s="119">
        <f t="shared" si="96"/>
        <v>3.5</v>
      </c>
      <c r="HN9" s="119" t="str">
        <f t="shared" si="97"/>
        <v>3.5</v>
      </c>
      <c r="HO9" s="137">
        <v>3</v>
      </c>
      <c r="HP9" s="138">
        <v>3</v>
      </c>
      <c r="HQ9" s="148">
        <v>7.7</v>
      </c>
      <c r="HR9" s="189">
        <v>7</v>
      </c>
      <c r="HS9" s="130"/>
      <c r="HT9" s="116">
        <f t="shared" si="98"/>
        <v>7.3</v>
      </c>
      <c r="HU9" s="117">
        <f t="shared" si="99"/>
        <v>7.3</v>
      </c>
      <c r="HV9" s="118" t="str">
        <f t="shared" si="100"/>
        <v>B</v>
      </c>
      <c r="HW9" s="119">
        <f t="shared" si="101"/>
        <v>3</v>
      </c>
      <c r="HX9" s="119" t="str">
        <f t="shared" si="102"/>
        <v>3.0</v>
      </c>
      <c r="HY9" s="137">
        <v>3</v>
      </c>
      <c r="HZ9" s="138">
        <v>3</v>
      </c>
      <c r="IA9" s="301">
        <f t="shared" si="103"/>
        <v>14</v>
      </c>
      <c r="IB9" s="310">
        <f t="shared" si="104"/>
        <v>3.1071428571428572</v>
      </c>
      <c r="IC9" s="312" t="str">
        <f t="shared" si="105"/>
        <v>3.11</v>
      </c>
      <c r="ID9" s="130"/>
      <c r="IE9" s="130"/>
      <c r="IF9" s="130"/>
      <c r="IG9" s="130"/>
      <c r="IH9" s="130"/>
      <c r="II9" s="130"/>
      <c r="IJ9" s="130"/>
      <c r="IK9" s="130"/>
      <c r="IL9" s="130"/>
      <c r="IM9" s="131"/>
      <c r="IN9" s="129"/>
      <c r="IO9" s="130"/>
      <c r="IP9" s="130"/>
      <c r="IQ9" s="130"/>
      <c r="IR9" s="130"/>
      <c r="IS9" s="130"/>
      <c r="IT9" s="130"/>
      <c r="IU9" s="130"/>
      <c r="IV9" s="137">
        <v>3</v>
      </c>
      <c r="IW9" s="131"/>
    </row>
    <row r="10" spans="1:257" ht="18">
      <c r="A10" s="80">
        <v>10</v>
      </c>
      <c r="B10" s="22" t="s">
        <v>450</v>
      </c>
      <c r="C10" s="80" t="s">
        <v>482</v>
      </c>
      <c r="D10" s="86" t="s">
        <v>483</v>
      </c>
      <c r="E10" s="100" t="s">
        <v>315</v>
      </c>
      <c r="F10" s="100"/>
      <c r="G10" s="85" t="s">
        <v>170</v>
      </c>
      <c r="H10" s="83" t="s">
        <v>453</v>
      </c>
      <c r="I10" s="83" t="s">
        <v>471</v>
      </c>
      <c r="J10" s="83" t="s">
        <v>37</v>
      </c>
      <c r="K10" s="38" t="s">
        <v>38</v>
      </c>
      <c r="L10" s="38"/>
      <c r="M10" s="38"/>
      <c r="N10" s="38"/>
      <c r="O10" s="38"/>
      <c r="P10" s="38"/>
      <c r="Q10" s="38"/>
      <c r="R10" s="38"/>
      <c r="S10" s="38"/>
      <c r="T10" s="38"/>
      <c r="U10" s="38"/>
      <c r="V10" s="38"/>
      <c r="W10" s="38"/>
      <c r="X10" s="38"/>
      <c r="Y10" s="38"/>
      <c r="Z10" s="38"/>
      <c r="AA10" s="38"/>
      <c r="AB10" s="38"/>
      <c r="AC10" s="38"/>
      <c r="AD10" s="38"/>
      <c r="AE10" s="38"/>
      <c r="AF10" s="38"/>
      <c r="AG10" s="38"/>
      <c r="AH10" s="38"/>
      <c r="AI10" s="38"/>
      <c r="AJ10" s="38"/>
      <c r="AK10" s="38"/>
      <c r="AL10" s="38"/>
      <c r="AM10" s="38"/>
      <c r="AN10" s="38"/>
      <c r="AO10" s="38"/>
      <c r="AP10" s="38"/>
      <c r="AQ10" s="38"/>
      <c r="AR10" s="38"/>
      <c r="AS10" s="38"/>
      <c r="AT10" s="38"/>
      <c r="AU10" s="38"/>
      <c r="AV10" s="6">
        <v>5.7</v>
      </c>
      <c r="AW10" s="3" t="str">
        <f t="shared" si="2"/>
        <v>C</v>
      </c>
      <c r="AX10" s="4">
        <f t="shared" si="3"/>
        <v>2</v>
      </c>
      <c r="AY10" s="13" t="str">
        <f t="shared" si="4"/>
        <v>2.0</v>
      </c>
      <c r="AZ10" s="15">
        <v>6</v>
      </c>
      <c r="BA10" s="3" t="str">
        <f t="shared" si="5"/>
        <v>C</v>
      </c>
      <c r="BB10" s="4">
        <f t="shared" si="6"/>
        <v>2</v>
      </c>
      <c r="BC10" s="122" t="str">
        <f t="shared" si="7"/>
        <v>2.0</v>
      </c>
      <c r="BD10" s="148">
        <v>9.1999999999999993</v>
      </c>
      <c r="BE10" s="189">
        <v>9</v>
      </c>
      <c r="BF10" s="189"/>
      <c r="BG10" s="116">
        <f t="shared" si="8"/>
        <v>9.1</v>
      </c>
      <c r="BH10" s="117">
        <f t="shared" si="9"/>
        <v>9.1</v>
      </c>
      <c r="BI10" s="118" t="str">
        <f t="shared" si="10"/>
        <v>A</v>
      </c>
      <c r="BJ10" s="119">
        <f t="shared" si="11"/>
        <v>4</v>
      </c>
      <c r="BK10" s="119" t="str">
        <f t="shared" si="12"/>
        <v>4.0</v>
      </c>
      <c r="BL10" s="137">
        <v>4</v>
      </c>
      <c r="BM10" s="138">
        <v>4</v>
      </c>
      <c r="BN10" s="148">
        <v>6.3</v>
      </c>
      <c r="BO10" s="189">
        <v>4</v>
      </c>
      <c r="BP10" s="189"/>
      <c r="BQ10" s="116">
        <f t="shared" si="13"/>
        <v>4.9000000000000004</v>
      </c>
      <c r="BR10" s="117">
        <f t="shared" si="14"/>
        <v>4.9000000000000004</v>
      </c>
      <c r="BS10" s="118" t="str">
        <f t="shared" si="15"/>
        <v>D</v>
      </c>
      <c r="BT10" s="119">
        <f t="shared" si="16"/>
        <v>1</v>
      </c>
      <c r="BU10" s="119" t="str">
        <f t="shared" si="17"/>
        <v>1.0</v>
      </c>
      <c r="BV10" s="137">
        <v>2</v>
      </c>
      <c r="BW10" s="138">
        <v>2</v>
      </c>
      <c r="BX10" s="249">
        <v>7</v>
      </c>
      <c r="BY10" s="256">
        <v>6</v>
      </c>
      <c r="BZ10" s="256"/>
      <c r="CA10" s="116">
        <f t="shared" si="18"/>
        <v>6.4</v>
      </c>
      <c r="CB10" s="117">
        <f t="shared" si="19"/>
        <v>6.4</v>
      </c>
      <c r="CC10" s="118" t="str">
        <f t="shared" si="20"/>
        <v>C</v>
      </c>
      <c r="CD10" s="119">
        <f t="shared" si="21"/>
        <v>2</v>
      </c>
      <c r="CE10" s="119" t="str">
        <f t="shared" si="22"/>
        <v>2.0</v>
      </c>
      <c r="CF10" s="137">
        <v>2</v>
      </c>
      <c r="CG10" s="138">
        <v>2</v>
      </c>
      <c r="CH10" s="209">
        <v>6.3</v>
      </c>
      <c r="CI10" s="239">
        <v>8</v>
      </c>
      <c r="CJ10" s="239"/>
      <c r="CK10" s="116">
        <f t="shared" si="23"/>
        <v>7.3</v>
      </c>
      <c r="CL10" s="117">
        <f t="shared" si="24"/>
        <v>7.3</v>
      </c>
      <c r="CM10" s="118" t="str">
        <f t="shared" si="25"/>
        <v>B</v>
      </c>
      <c r="CN10" s="119">
        <f t="shared" si="26"/>
        <v>3</v>
      </c>
      <c r="CO10" s="119" t="str">
        <f t="shared" si="27"/>
        <v>3.0</v>
      </c>
      <c r="CP10" s="137">
        <v>1</v>
      </c>
      <c r="CQ10" s="138">
        <v>1</v>
      </c>
      <c r="CR10" s="148">
        <v>7.7</v>
      </c>
      <c r="CS10" s="140">
        <v>7</v>
      </c>
      <c r="CT10" s="189"/>
      <c r="CU10" s="116">
        <f t="shared" si="28"/>
        <v>7.3</v>
      </c>
      <c r="CV10" s="117">
        <f t="shared" si="29"/>
        <v>7.3</v>
      </c>
      <c r="CW10" s="118" t="str">
        <f t="shared" si="30"/>
        <v>B</v>
      </c>
      <c r="CX10" s="119">
        <f t="shared" si="31"/>
        <v>3</v>
      </c>
      <c r="CY10" s="119" t="str">
        <f t="shared" si="32"/>
        <v>3.0</v>
      </c>
      <c r="CZ10" s="137">
        <v>2</v>
      </c>
      <c r="DA10" s="138">
        <v>2</v>
      </c>
      <c r="DB10" s="148">
        <v>7.7</v>
      </c>
      <c r="DC10" s="239">
        <v>7</v>
      </c>
      <c r="DD10" s="239"/>
      <c r="DE10" s="116">
        <f t="shared" si="33"/>
        <v>7.3</v>
      </c>
      <c r="DF10" s="117">
        <f t="shared" si="34"/>
        <v>7.3</v>
      </c>
      <c r="DG10" s="118" t="str">
        <f t="shared" si="35"/>
        <v>B</v>
      </c>
      <c r="DH10" s="119">
        <f t="shared" si="36"/>
        <v>3</v>
      </c>
      <c r="DI10" s="119" t="str">
        <f t="shared" si="37"/>
        <v>3.0</v>
      </c>
      <c r="DJ10" s="137">
        <v>2</v>
      </c>
      <c r="DK10" s="138">
        <v>2</v>
      </c>
      <c r="DL10" s="301">
        <f t="shared" si="38"/>
        <v>13</v>
      </c>
      <c r="DM10" s="310">
        <f t="shared" si="39"/>
        <v>2.8461538461538463</v>
      </c>
      <c r="DN10" s="312" t="str">
        <f t="shared" si="40"/>
        <v>2.85</v>
      </c>
      <c r="DO10" s="296" t="str">
        <f t="shared" si="41"/>
        <v>Lên lớp</v>
      </c>
      <c r="DP10" s="297">
        <f t="shared" si="42"/>
        <v>13</v>
      </c>
      <c r="DQ10" s="298">
        <f t="shared" si="43"/>
        <v>2.8461538461538463</v>
      </c>
      <c r="DR10" s="296" t="str">
        <f t="shared" si="44"/>
        <v>Lên lớp</v>
      </c>
      <c r="DT10" s="148">
        <v>9.1999999999999993</v>
      </c>
      <c r="DU10" s="239">
        <v>9</v>
      </c>
      <c r="DV10" s="239"/>
      <c r="DW10" s="116">
        <f t="shared" si="45"/>
        <v>9.1</v>
      </c>
      <c r="DX10" s="117">
        <f t="shared" si="46"/>
        <v>9.1</v>
      </c>
      <c r="DY10" s="118" t="str">
        <f t="shared" si="47"/>
        <v>A</v>
      </c>
      <c r="DZ10" s="119">
        <f t="shared" si="48"/>
        <v>4</v>
      </c>
      <c r="EA10" s="119" t="str">
        <f t="shared" si="0"/>
        <v>4.0</v>
      </c>
      <c r="EB10" s="137">
        <v>3</v>
      </c>
      <c r="EC10" s="138">
        <v>3</v>
      </c>
      <c r="ED10" s="148">
        <v>7.6</v>
      </c>
      <c r="EE10" s="189">
        <v>8</v>
      </c>
      <c r="EF10" s="189"/>
      <c r="EG10" s="116">
        <f t="shared" si="49"/>
        <v>7.8</v>
      </c>
      <c r="EH10" s="117">
        <f t="shared" si="50"/>
        <v>7.8</v>
      </c>
      <c r="EI10" s="118" t="str">
        <f t="shared" si="51"/>
        <v>B</v>
      </c>
      <c r="EJ10" s="119">
        <f t="shared" si="52"/>
        <v>3</v>
      </c>
      <c r="EK10" s="119" t="str">
        <f t="shared" si="53"/>
        <v>3.0</v>
      </c>
      <c r="EL10" s="137">
        <v>3</v>
      </c>
      <c r="EM10" s="138">
        <v>3</v>
      </c>
      <c r="EN10" s="209">
        <v>7.3</v>
      </c>
      <c r="EO10" s="189">
        <v>8</v>
      </c>
      <c r="EP10" s="189"/>
      <c r="EQ10" s="116">
        <f t="shared" si="54"/>
        <v>7.7</v>
      </c>
      <c r="ER10" s="117">
        <f t="shared" si="55"/>
        <v>7.7</v>
      </c>
      <c r="ES10" s="118" t="str">
        <f t="shared" si="56"/>
        <v>B</v>
      </c>
      <c r="ET10" s="119">
        <f t="shared" si="57"/>
        <v>3</v>
      </c>
      <c r="EU10" s="119" t="str">
        <f t="shared" si="1"/>
        <v>3.0</v>
      </c>
      <c r="EV10" s="137">
        <v>3</v>
      </c>
      <c r="EW10" s="138">
        <v>3</v>
      </c>
      <c r="EX10" s="209">
        <v>7.8</v>
      </c>
      <c r="EY10" s="189">
        <v>6</v>
      </c>
      <c r="EZ10" s="189"/>
      <c r="FA10" s="116">
        <f t="shared" si="58"/>
        <v>6.7</v>
      </c>
      <c r="FB10" s="117">
        <f t="shared" si="59"/>
        <v>6.7</v>
      </c>
      <c r="FC10" s="118" t="str">
        <f t="shared" si="60"/>
        <v>C+</v>
      </c>
      <c r="FD10" s="119">
        <f t="shared" si="61"/>
        <v>2.5</v>
      </c>
      <c r="FE10" s="119" t="str">
        <f t="shared" si="62"/>
        <v>2.5</v>
      </c>
      <c r="FF10" s="137">
        <v>3</v>
      </c>
      <c r="FG10" s="138">
        <v>3</v>
      </c>
      <c r="FH10" s="148">
        <v>7.3</v>
      </c>
      <c r="FI10" s="189">
        <v>9</v>
      </c>
      <c r="FJ10" s="189"/>
      <c r="FK10" s="116">
        <f t="shared" si="63"/>
        <v>8.3000000000000007</v>
      </c>
      <c r="FL10" s="117">
        <f t="shared" si="64"/>
        <v>8.3000000000000007</v>
      </c>
      <c r="FM10" s="118" t="str">
        <f t="shared" si="65"/>
        <v>B+</v>
      </c>
      <c r="FN10" s="119">
        <f t="shared" si="66"/>
        <v>3.5</v>
      </c>
      <c r="FO10" s="119" t="str">
        <f t="shared" si="67"/>
        <v>3.5</v>
      </c>
      <c r="FP10" s="137">
        <v>3</v>
      </c>
      <c r="FQ10" s="138">
        <v>3</v>
      </c>
      <c r="FR10" s="301">
        <f t="shared" si="68"/>
        <v>15</v>
      </c>
      <c r="FS10" s="310">
        <f t="shared" si="69"/>
        <v>3.2</v>
      </c>
      <c r="FT10" s="312" t="str">
        <f t="shared" si="70"/>
        <v>3.20</v>
      </c>
      <c r="FU10" s="189" t="str">
        <f t="shared" si="71"/>
        <v>Lên lớp</v>
      </c>
      <c r="FV10" s="526">
        <f t="shared" si="72"/>
        <v>28</v>
      </c>
      <c r="FW10" s="310">
        <f t="shared" si="73"/>
        <v>3.0357142857142856</v>
      </c>
      <c r="FX10" s="312" t="str">
        <f t="shared" si="74"/>
        <v>3.04</v>
      </c>
      <c r="FY10" s="527">
        <f t="shared" si="75"/>
        <v>28</v>
      </c>
      <c r="FZ10" s="528">
        <f t="shared" si="76"/>
        <v>3.0357142857142856</v>
      </c>
      <c r="GA10" s="529" t="str">
        <f t="shared" si="77"/>
        <v>Lên lớp</v>
      </c>
      <c r="GB10" s="131"/>
      <c r="GC10" s="148">
        <v>7.2</v>
      </c>
      <c r="GD10" s="239">
        <v>7</v>
      </c>
      <c r="GE10" s="239"/>
      <c r="GF10" s="116">
        <f t="shared" si="78"/>
        <v>7.1</v>
      </c>
      <c r="GG10" s="117">
        <f t="shared" si="79"/>
        <v>7.1</v>
      </c>
      <c r="GH10" s="118" t="str">
        <f t="shared" si="80"/>
        <v>B</v>
      </c>
      <c r="GI10" s="119">
        <f t="shared" si="81"/>
        <v>3</v>
      </c>
      <c r="GJ10" s="119" t="str">
        <f t="shared" si="82"/>
        <v>3.0</v>
      </c>
      <c r="GK10" s="137">
        <v>4</v>
      </c>
      <c r="GL10" s="138">
        <v>4</v>
      </c>
      <c r="GM10" s="148">
        <v>8</v>
      </c>
      <c r="GN10" s="239">
        <v>8</v>
      </c>
      <c r="GO10" s="239"/>
      <c r="GP10" s="116">
        <f t="shared" si="83"/>
        <v>8</v>
      </c>
      <c r="GQ10" s="117">
        <f t="shared" si="84"/>
        <v>8</v>
      </c>
      <c r="GR10" s="118" t="str">
        <f t="shared" si="85"/>
        <v>B+</v>
      </c>
      <c r="GS10" s="119">
        <f t="shared" si="86"/>
        <v>3.5</v>
      </c>
      <c r="GT10" s="119" t="str">
        <f t="shared" si="87"/>
        <v>3.5</v>
      </c>
      <c r="GU10" s="137">
        <v>2</v>
      </c>
      <c r="GV10" s="138">
        <v>2</v>
      </c>
      <c r="GW10" s="148">
        <v>7.3</v>
      </c>
      <c r="GX10" s="189">
        <v>7</v>
      </c>
      <c r="GY10" s="189"/>
      <c r="GZ10" s="116">
        <f t="shared" si="88"/>
        <v>7.1</v>
      </c>
      <c r="HA10" s="117">
        <f t="shared" si="89"/>
        <v>7.1</v>
      </c>
      <c r="HB10" s="118" t="str">
        <f t="shared" si="90"/>
        <v>B</v>
      </c>
      <c r="HC10" s="119">
        <f t="shared" si="91"/>
        <v>3</v>
      </c>
      <c r="HD10" s="119" t="str">
        <f t="shared" si="92"/>
        <v>3.0</v>
      </c>
      <c r="HE10" s="137">
        <v>2</v>
      </c>
      <c r="HF10" s="138">
        <v>2</v>
      </c>
      <c r="HG10" s="148">
        <v>7.2</v>
      </c>
      <c r="HH10" s="256">
        <v>6</v>
      </c>
      <c r="HI10" s="256"/>
      <c r="HJ10" s="116">
        <f t="shared" si="93"/>
        <v>6.5</v>
      </c>
      <c r="HK10" s="117">
        <f t="shared" si="94"/>
        <v>6.5</v>
      </c>
      <c r="HL10" s="118" t="str">
        <f t="shared" si="95"/>
        <v>C+</v>
      </c>
      <c r="HM10" s="119">
        <f t="shared" si="96"/>
        <v>2.5</v>
      </c>
      <c r="HN10" s="119" t="str">
        <f t="shared" si="97"/>
        <v>2.5</v>
      </c>
      <c r="HO10" s="137">
        <v>3</v>
      </c>
      <c r="HP10" s="138">
        <v>3</v>
      </c>
      <c r="HQ10" s="148">
        <v>7</v>
      </c>
      <c r="HR10" s="189">
        <v>7</v>
      </c>
      <c r="HS10" s="130"/>
      <c r="HT10" s="116">
        <f t="shared" si="98"/>
        <v>7</v>
      </c>
      <c r="HU10" s="117">
        <f t="shared" si="99"/>
        <v>7</v>
      </c>
      <c r="HV10" s="118" t="str">
        <f t="shared" si="100"/>
        <v>B</v>
      </c>
      <c r="HW10" s="119">
        <f t="shared" si="101"/>
        <v>3</v>
      </c>
      <c r="HX10" s="119" t="str">
        <f t="shared" si="102"/>
        <v>3.0</v>
      </c>
      <c r="HY10" s="137">
        <v>3</v>
      </c>
      <c r="HZ10" s="138">
        <v>3</v>
      </c>
      <c r="IA10" s="301">
        <f t="shared" si="103"/>
        <v>14</v>
      </c>
      <c r="IB10" s="310">
        <f t="shared" si="104"/>
        <v>2.9642857142857144</v>
      </c>
      <c r="IC10" s="312" t="str">
        <f t="shared" si="105"/>
        <v>2.96</v>
      </c>
      <c r="ID10" s="130"/>
      <c r="IE10" s="130"/>
      <c r="IF10" s="130"/>
      <c r="IG10" s="130"/>
      <c r="IH10" s="130"/>
      <c r="II10" s="130"/>
      <c r="IJ10" s="130"/>
      <c r="IK10" s="130"/>
      <c r="IL10" s="130"/>
      <c r="IM10" s="131"/>
      <c r="IN10" s="129"/>
      <c r="IO10" s="130"/>
      <c r="IP10" s="130"/>
      <c r="IQ10" s="130"/>
      <c r="IR10" s="130"/>
      <c r="IS10" s="130"/>
      <c r="IT10" s="130"/>
      <c r="IU10" s="130"/>
      <c r="IV10" s="137">
        <v>3</v>
      </c>
      <c r="IW10" s="131"/>
    </row>
    <row r="11" spans="1:257" ht="18">
      <c r="A11" s="80">
        <v>11</v>
      </c>
      <c r="B11" s="22" t="s">
        <v>450</v>
      </c>
      <c r="C11" s="80" t="s">
        <v>484</v>
      </c>
      <c r="D11" s="84" t="s">
        <v>485</v>
      </c>
      <c r="E11" s="100" t="s">
        <v>486</v>
      </c>
      <c r="F11" s="100"/>
      <c r="G11" s="85" t="s">
        <v>99</v>
      </c>
      <c r="H11" s="83" t="s">
        <v>457</v>
      </c>
      <c r="I11" s="83"/>
      <c r="J11" s="85" t="s">
        <v>37</v>
      </c>
      <c r="K11" s="38" t="s">
        <v>38</v>
      </c>
      <c r="L11" s="38"/>
      <c r="M11" s="38"/>
      <c r="N11" s="38"/>
      <c r="O11" s="38"/>
      <c r="P11" s="38"/>
      <c r="Q11" s="38"/>
      <c r="R11" s="38"/>
      <c r="S11" s="38"/>
      <c r="T11" s="38"/>
      <c r="U11" s="38"/>
      <c r="V11" s="38"/>
      <c r="W11" s="38"/>
      <c r="X11" s="38"/>
      <c r="Y11" s="38"/>
      <c r="Z11" s="38"/>
      <c r="AA11" s="38"/>
      <c r="AB11" s="38"/>
      <c r="AC11" s="38"/>
      <c r="AD11" s="38"/>
      <c r="AE11" s="38"/>
      <c r="AF11" s="38"/>
      <c r="AG11" s="38"/>
      <c r="AH11" s="38"/>
      <c r="AI11" s="38"/>
      <c r="AJ11" s="38"/>
      <c r="AK11" s="38"/>
      <c r="AL11" s="38"/>
      <c r="AM11" s="38"/>
      <c r="AN11" s="38"/>
      <c r="AO11" s="38"/>
      <c r="AP11" s="38"/>
      <c r="AQ11" s="38"/>
      <c r="AR11" s="38"/>
      <c r="AS11" s="38"/>
      <c r="AT11" s="38"/>
      <c r="AU11" s="38"/>
      <c r="AV11" s="6">
        <v>5.7</v>
      </c>
      <c r="AW11" s="3" t="str">
        <f t="shared" si="2"/>
        <v>C</v>
      </c>
      <c r="AX11" s="4">
        <f t="shared" si="3"/>
        <v>2</v>
      </c>
      <c r="AY11" s="13" t="str">
        <f t="shared" si="4"/>
        <v>2.0</v>
      </c>
      <c r="AZ11" s="15">
        <v>7</v>
      </c>
      <c r="BA11" s="3" t="str">
        <f t="shared" si="5"/>
        <v>B</v>
      </c>
      <c r="BB11" s="4">
        <f t="shared" si="6"/>
        <v>3</v>
      </c>
      <c r="BC11" s="122" t="str">
        <f t="shared" si="7"/>
        <v>3.0</v>
      </c>
      <c r="BD11" s="148">
        <v>7.2</v>
      </c>
      <c r="BE11" s="189">
        <v>7</v>
      </c>
      <c r="BF11" s="189"/>
      <c r="BG11" s="116">
        <f t="shared" si="8"/>
        <v>7.1</v>
      </c>
      <c r="BH11" s="117">
        <f t="shared" si="9"/>
        <v>7.1</v>
      </c>
      <c r="BI11" s="118" t="str">
        <f t="shared" si="10"/>
        <v>B</v>
      </c>
      <c r="BJ11" s="119">
        <f t="shared" si="11"/>
        <v>3</v>
      </c>
      <c r="BK11" s="119" t="str">
        <f t="shared" si="12"/>
        <v>3.0</v>
      </c>
      <c r="BL11" s="137">
        <v>4</v>
      </c>
      <c r="BM11" s="138">
        <v>4</v>
      </c>
      <c r="BN11" s="148">
        <v>8</v>
      </c>
      <c r="BO11" s="189">
        <v>9</v>
      </c>
      <c r="BP11" s="189"/>
      <c r="BQ11" s="116">
        <f t="shared" si="13"/>
        <v>8.6</v>
      </c>
      <c r="BR11" s="117">
        <f t="shared" si="14"/>
        <v>8.6</v>
      </c>
      <c r="BS11" s="118" t="str">
        <f t="shared" si="15"/>
        <v>A</v>
      </c>
      <c r="BT11" s="119">
        <f t="shared" si="16"/>
        <v>4</v>
      </c>
      <c r="BU11" s="119" t="str">
        <f t="shared" si="17"/>
        <v>4.0</v>
      </c>
      <c r="BV11" s="137">
        <v>2</v>
      </c>
      <c r="BW11" s="138">
        <v>2</v>
      </c>
      <c r="BX11" s="249">
        <v>7</v>
      </c>
      <c r="BY11" s="256">
        <v>6</v>
      </c>
      <c r="BZ11" s="256"/>
      <c r="CA11" s="116">
        <f t="shared" si="18"/>
        <v>6.4</v>
      </c>
      <c r="CB11" s="117">
        <f t="shared" si="19"/>
        <v>6.4</v>
      </c>
      <c r="CC11" s="118" t="str">
        <f t="shared" si="20"/>
        <v>C</v>
      </c>
      <c r="CD11" s="119">
        <f t="shared" si="21"/>
        <v>2</v>
      </c>
      <c r="CE11" s="119" t="str">
        <f t="shared" si="22"/>
        <v>2.0</v>
      </c>
      <c r="CF11" s="137">
        <v>2</v>
      </c>
      <c r="CG11" s="138">
        <v>2</v>
      </c>
      <c r="CH11" s="209">
        <v>7.7</v>
      </c>
      <c r="CI11" s="239">
        <v>6</v>
      </c>
      <c r="CJ11" s="239"/>
      <c r="CK11" s="116">
        <f t="shared" si="23"/>
        <v>6.7</v>
      </c>
      <c r="CL11" s="117">
        <f t="shared" si="24"/>
        <v>6.7</v>
      </c>
      <c r="CM11" s="118" t="str">
        <f t="shared" si="25"/>
        <v>C+</v>
      </c>
      <c r="CN11" s="119">
        <f t="shared" si="26"/>
        <v>2.5</v>
      </c>
      <c r="CO11" s="119" t="str">
        <f t="shared" si="27"/>
        <v>2.5</v>
      </c>
      <c r="CP11" s="137">
        <v>1</v>
      </c>
      <c r="CQ11" s="138">
        <v>1</v>
      </c>
      <c r="CR11" s="148">
        <v>7</v>
      </c>
      <c r="CS11" s="140">
        <v>5</v>
      </c>
      <c r="CT11" s="189"/>
      <c r="CU11" s="116">
        <f t="shared" si="28"/>
        <v>5.8</v>
      </c>
      <c r="CV11" s="117">
        <f t="shared" si="29"/>
        <v>5.8</v>
      </c>
      <c r="CW11" s="118" t="str">
        <f t="shared" si="30"/>
        <v>C</v>
      </c>
      <c r="CX11" s="119">
        <f t="shared" si="31"/>
        <v>2</v>
      </c>
      <c r="CY11" s="119" t="str">
        <f t="shared" si="32"/>
        <v>2.0</v>
      </c>
      <c r="CZ11" s="137">
        <v>2</v>
      </c>
      <c r="DA11" s="138">
        <v>2</v>
      </c>
      <c r="DB11" s="148">
        <v>6</v>
      </c>
      <c r="DC11" s="239">
        <v>5</v>
      </c>
      <c r="DD11" s="239"/>
      <c r="DE11" s="116">
        <f t="shared" si="33"/>
        <v>5.4</v>
      </c>
      <c r="DF11" s="117">
        <f t="shared" si="34"/>
        <v>5.4</v>
      </c>
      <c r="DG11" s="118" t="str">
        <f t="shared" si="35"/>
        <v>D+</v>
      </c>
      <c r="DH11" s="119">
        <f t="shared" si="36"/>
        <v>1.5</v>
      </c>
      <c r="DI11" s="119" t="str">
        <f t="shared" si="37"/>
        <v>1.5</v>
      </c>
      <c r="DJ11" s="137">
        <v>2</v>
      </c>
      <c r="DK11" s="138">
        <v>2</v>
      </c>
      <c r="DL11" s="301">
        <f t="shared" si="38"/>
        <v>13</v>
      </c>
      <c r="DM11" s="310">
        <f t="shared" si="39"/>
        <v>2.5769230769230771</v>
      </c>
      <c r="DN11" s="312" t="str">
        <f t="shared" si="40"/>
        <v>2.58</v>
      </c>
      <c r="DO11" s="296" t="str">
        <f t="shared" si="41"/>
        <v>Lên lớp</v>
      </c>
      <c r="DP11" s="297">
        <f t="shared" si="42"/>
        <v>13</v>
      </c>
      <c r="DQ11" s="298">
        <f t="shared" si="43"/>
        <v>2.5769230769230771</v>
      </c>
      <c r="DR11" s="296" t="str">
        <f t="shared" si="44"/>
        <v>Lên lớp</v>
      </c>
      <c r="DT11" s="148">
        <v>9.4</v>
      </c>
      <c r="DU11" s="239">
        <v>8</v>
      </c>
      <c r="DV11" s="239"/>
      <c r="DW11" s="116">
        <f t="shared" si="45"/>
        <v>8.6</v>
      </c>
      <c r="DX11" s="117">
        <f t="shared" si="46"/>
        <v>8.6</v>
      </c>
      <c r="DY11" s="118" t="str">
        <f t="shared" si="47"/>
        <v>A</v>
      </c>
      <c r="DZ11" s="119">
        <f t="shared" si="48"/>
        <v>4</v>
      </c>
      <c r="EA11" s="119" t="str">
        <f t="shared" si="0"/>
        <v>4.0</v>
      </c>
      <c r="EB11" s="137">
        <v>3</v>
      </c>
      <c r="EC11" s="138">
        <v>3</v>
      </c>
      <c r="ED11" s="148">
        <v>6.7</v>
      </c>
      <c r="EE11" s="189">
        <v>8</v>
      </c>
      <c r="EF11" s="189"/>
      <c r="EG11" s="116">
        <f t="shared" si="49"/>
        <v>7.5</v>
      </c>
      <c r="EH11" s="117">
        <f t="shared" si="50"/>
        <v>7.5</v>
      </c>
      <c r="EI11" s="118" t="str">
        <f t="shared" si="51"/>
        <v>B</v>
      </c>
      <c r="EJ11" s="119">
        <f t="shared" si="52"/>
        <v>3</v>
      </c>
      <c r="EK11" s="119" t="str">
        <f t="shared" si="53"/>
        <v>3.0</v>
      </c>
      <c r="EL11" s="137">
        <v>3</v>
      </c>
      <c r="EM11" s="138">
        <v>3</v>
      </c>
      <c r="EN11" s="209">
        <v>7.8</v>
      </c>
      <c r="EO11" s="189">
        <v>8</v>
      </c>
      <c r="EP11" s="189"/>
      <c r="EQ11" s="116">
        <f t="shared" si="54"/>
        <v>7.9</v>
      </c>
      <c r="ER11" s="117">
        <f t="shared" si="55"/>
        <v>7.9</v>
      </c>
      <c r="ES11" s="118" t="str">
        <f t="shared" si="56"/>
        <v>B</v>
      </c>
      <c r="ET11" s="119">
        <f t="shared" si="57"/>
        <v>3</v>
      </c>
      <c r="EU11" s="119" t="str">
        <f t="shared" si="1"/>
        <v>3.0</v>
      </c>
      <c r="EV11" s="137">
        <v>3</v>
      </c>
      <c r="EW11" s="138">
        <v>3</v>
      </c>
      <c r="EX11" s="209">
        <v>6.4</v>
      </c>
      <c r="EY11" s="189">
        <v>7</v>
      </c>
      <c r="EZ11" s="189"/>
      <c r="FA11" s="116">
        <f t="shared" si="58"/>
        <v>6.8</v>
      </c>
      <c r="FB11" s="117">
        <f t="shared" si="59"/>
        <v>6.8</v>
      </c>
      <c r="FC11" s="118" t="str">
        <f t="shared" si="60"/>
        <v>C+</v>
      </c>
      <c r="FD11" s="119">
        <f t="shared" si="61"/>
        <v>2.5</v>
      </c>
      <c r="FE11" s="119" t="str">
        <f t="shared" si="62"/>
        <v>2.5</v>
      </c>
      <c r="FF11" s="137">
        <v>3</v>
      </c>
      <c r="FG11" s="138">
        <v>3</v>
      </c>
      <c r="FH11" s="148">
        <v>7.7</v>
      </c>
      <c r="FI11" s="189">
        <v>8</v>
      </c>
      <c r="FJ11" s="189"/>
      <c r="FK11" s="116">
        <f t="shared" si="63"/>
        <v>7.9</v>
      </c>
      <c r="FL11" s="117">
        <f t="shared" si="64"/>
        <v>7.9</v>
      </c>
      <c r="FM11" s="118" t="str">
        <f t="shared" si="65"/>
        <v>B</v>
      </c>
      <c r="FN11" s="119">
        <f t="shared" si="66"/>
        <v>3</v>
      </c>
      <c r="FO11" s="119" t="str">
        <f t="shared" si="67"/>
        <v>3.0</v>
      </c>
      <c r="FP11" s="137">
        <v>3</v>
      </c>
      <c r="FQ11" s="138">
        <v>3</v>
      </c>
      <c r="FR11" s="301">
        <f t="shared" si="68"/>
        <v>15</v>
      </c>
      <c r="FS11" s="310">
        <f t="shared" si="69"/>
        <v>3.1</v>
      </c>
      <c r="FT11" s="312" t="str">
        <f t="shared" si="70"/>
        <v>3.10</v>
      </c>
      <c r="FU11" s="189" t="str">
        <f t="shared" si="71"/>
        <v>Lên lớp</v>
      </c>
      <c r="FV11" s="526">
        <f t="shared" si="72"/>
        <v>28</v>
      </c>
      <c r="FW11" s="310">
        <f t="shared" si="73"/>
        <v>2.8571428571428572</v>
      </c>
      <c r="FX11" s="312" t="str">
        <f t="shared" si="74"/>
        <v>2.86</v>
      </c>
      <c r="FY11" s="527">
        <f t="shared" si="75"/>
        <v>28</v>
      </c>
      <c r="FZ11" s="528">
        <f t="shared" si="76"/>
        <v>2.8571428571428572</v>
      </c>
      <c r="GA11" s="529" t="str">
        <f t="shared" si="77"/>
        <v>Lên lớp</v>
      </c>
      <c r="GB11" s="131"/>
      <c r="GC11" s="148">
        <v>6.1</v>
      </c>
      <c r="GD11" s="239">
        <v>6</v>
      </c>
      <c r="GE11" s="239"/>
      <c r="GF11" s="116">
        <f t="shared" si="78"/>
        <v>6</v>
      </c>
      <c r="GG11" s="117">
        <f t="shared" si="79"/>
        <v>6</v>
      </c>
      <c r="GH11" s="118" t="str">
        <f t="shared" si="80"/>
        <v>C</v>
      </c>
      <c r="GI11" s="119">
        <f t="shared" si="81"/>
        <v>2</v>
      </c>
      <c r="GJ11" s="119" t="str">
        <f t="shared" si="82"/>
        <v>2.0</v>
      </c>
      <c r="GK11" s="137">
        <v>4</v>
      </c>
      <c r="GL11" s="138">
        <v>4</v>
      </c>
      <c r="GM11" s="148">
        <v>7.3</v>
      </c>
      <c r="GN11" s="239">
        <v>8</v>
      </c>
      <c r="GO11" s="239"/>
      <c r="GP11" s="116">
        <f t="shared" si="83"/>
        <v>7.7</v>
      </c>
      <c r="GQ11" s="117">
        <f t="shared" si="84"/>
        <v>7.7</v>
      </c>
      <c r="GR11" s="118" t="str">
        <f t="shared" si="85"/>
        <v>B</v>
      </c>
      <c r="GS11" s="119">
        <f t="shared" si="86"/>
        <v>3</v>
      </c>
      <c r="GT11" s="119" t="str">
        <f t="shared" si="87"/>
        <v>3.0</v>
      </c>
      <c r="GU11" s="137">
        <v>2</v>
      </c>
      <c r="GV11" s="138">
        <v>2</v>
      </c>
      <c r="GW11" s="148">
        <v>7.7</v>
      </c>
      <c r="GX11" s="189">
        <v>8</v>
      </c>
      <c r="GY11" s="189"/>
      <c r="GZ11" s="116">
        <f t="shared" si="88"/>
        <v>7.9</v>
      </c>
      <c r="HA11" s="117">
        <f t="shared" si="89"/>
        <v>7.9</v>
      </c>
      <c r="HB11" s="118" t="str">
        <f t="shared" si="90"/>
        <v>B</v>
      </c>
      <c r="HC11" s="119">
        <f t="shared" si="91"/>
        <v>3</v>
      </c>
      <c r="HD11" s="119" t="str">
        <f t="shared" si="92"/>
        <v>3.0</v>
      </c>
      <c r="HE11" s="137">
        <v>2</v>
      </c>
      <c r="HF11" s="138">
        <v>2</v>
      </c>
      <c r="HG11" s="148">
        <v>7</v>
      </c>
      <c r="HH11" s="256">
        <v>8</v>
      </c>
      <c r="HI11" s="256"/>
      <c r="HJ11" s="116">
        <f t="shared" si="93"/>
        <v>7.6</v>
      </c>
      <c r="HK11" s="117">
        <f t="shared" si="94"/>
        <v>7.6</v>
      </c>
      <c r="HL11" s="118" t="str">
        <f t="shared" si="95"/>
        <v>B</v>
      </c>
      <c r="HM11" s="119">
        <f t="shared" si="96"/>
        <v>3</v>
      </c>
      <c r="HN11" s="119" t="str">
        <f t="shared" si="97"/>
        <v>3.0</v>
      </c>
      <c r="HO11" s="137">
        <v>3</v>
      </c>
      <c r="HP11" s="138">
        <v>3</v>
      </c>
      <c r="HQ11" s="148">
        <v>7.3</v>
      </c>
      <c r="HR11" s="189">
        <v>7</v>
      </c>
      <c r="HS11" s="130"/>
      <c r="HT11" s="116">
        <f t="shared" si="98"/>
        <v>7.1</v>
      </c>
      <c r="HU11" s="117">
        <f t="shared" si="99"/>
        <v>7.1</v>
      </c>
      <c r="HV11" s="118" t="str">
        <f t="shared" si="100"/>
        <v>B</v>
      </c>
      <c r="HW11" s="119">
        <f t="shared" si="101"/>
        <v>3</v>
      </c>
      <c r="HX11" s="119" t="str">
        <f t="shared" si="102"/>
        <v>3.0</v>
      </c>
      <c r="HY11" s="137">
        <v>3</v>
      </c>
      <c r="HZ11" s="138">
        <v>3</v>
      </c>
      <c r="IA11" s="301">
        <f t="shared" si="103"/>
        <v>14</v>
      </c>
      <c r="IB11" s="310">
        <f t="shared" si="104"/>
        <v>2.7142857142857144</v>
      </c>
      <c r="IC11" s="312" t="str">
        <f t="shared" si="105"/>
        <v>2.71</v>
      </c>
      <c r="ID11" s="130"/>
      <c r="IE11" s="130"/>
      <c r="IF11" s="130"/>
      <c r="IG11" s="130"/>
      <c r="IH11" s="130"/>
      <c r="II11" s="130"/>
      <c r="IJ11" s="130"/>
      <c r="IK11" s="130"/>
      <c r="IL11" s="130"/>
      <c r="IM11" s="131"/>
      <c r="IN11" s="129"/>
      <c r="IO11" s="130"/>
      <c r="IP11" s="130"/>
      <c r="IQ11" s="130"/>
      <c r="IR11" s="130"/>
      <c r="IS11" s="130"/>
      <c r="IT11" s="130"/>
      <c r="IU11" s="130"/>
      <c r="IV11" s="137">
        <v>3</v>
      </c>
      <c r="IW11" s="131"/>
    </row>
    <row r="12" spans="1:257" ht="18">
      <c r="A12" s="80">
        <v>12</v>
      </c>
      <c r="B12" s="22" t="s">
        <v>450</v>
      </c>
      <c r="C12" s="80" t="s">
        <v>487</v>
      </c>
      <c r="D12" s="86" t="s">
        <v>488</v>
      </c>
      <c r="E12" s="100" t="s">
        <v>486</v>
      </c>
      <c r="F12" s="100"/>
      <c r="G12" s="85" t="s">
        <v>489</v>
      </c>
      <c r="H12" s="83" t="s">
        <v>457</v>
      </c>
      <c r="I12" s="83"/>
      <c r="J12" s="83" t="s">
        <v>37</v>
      </c>
      <c r="K12" s="38" t="s">
        <v>38</v>
      </c>
      <c r="L12" s="38"/>
      <c r="M12" s="38"/>
      <c r="N12" s="38"/>
      <c r="O12" s="38"/>
      <c r="P12" s="38"/>
      <c r="Q12" s="38"/>
      <c r="R12" s="38"/>
      <c r="S12" s="38"/>
      <c r="T12" s="38"/>
      <c r="U12" s="38"/>
      <c r="V12" s="38"/>
      <c r="W12" s="38"/>
      <c r="X12" s="38"/>
      <c r="Y12" s="38"/>
      <c r="Z12" s="38"/>
      <c r="AA12" s="38"/>
      <c r="AB12" s="38"/>
      <c r="AC12" s="38"/>
      <c r="AD12" s="38"/>
      <c r="AE12" s="38"/>
      <c r="AF12" s="38"/>
      <c r="AG12" s="38"/>
      <c r="AH12" s="38"/>
      <c r="AI12" s="38"/>
      <c r="AJ12" s="38"/>
      <c r="AK12" s="38"/>
      <c r="AL12" s="38"/>
      <c r="AM12" s="38"/>
      <c r="AN12" s="38"/>
      <c r="AO12" s="38"/>
      <c r="AP12" s="38"/>
      <c r="AQ12" s="38"/>
      <c r="AR12" s="38"/>
      <c r="AS12" s="38"/>
      <c r="AT12" s="38"/>
      <c r="AU12" s="38"/>
      <c r="AV12" s="6">
        <v>5.3</v>
      </c>
      <c r="AW12" s="3" t="str">
        <f t="shared" si="2"/>
        <v>D+</v>
      </c>
      <c r="AX12" s="4">
        <f t="shared" si="3"/>
        <v>1.5</v>
      </c>
      <c r="AY12" s="13" t="str">
        <f t="shared" si="4"/>
        <v>1.5</v>
      </c>
      <c r="AZ12" s="15">
        <v>6</v>
      </c>
      <c r="BA12" s="3" t="str">
        <f t="shared" si="5"/>
        <v>C</v>
      </c>
      <c r="BB12" s="4">
        <f t="shared" si="6"/>
        <v>2</v>
      </c>
      <c r="BC12" s="122" t="str">
        <f t="shared" si="7"/>
        <v>2.0</v>
      </c>
      <c r="BD12" s="148">
        <v>7.2</v>
      </c>
      <c r="BE12" s="189">
        <v>4</v>
      </c>
      <c r="BF12" s="189"/>
      <c r="BG12" s="116">
        <f t="shared" si="8"/>
        <v>5.3</v>
      </c>
      <c r="BH12" s="117">
        <f t="shared" si="9"/>
        <v>5.3</v>
      </c>
      <c r="BI12" s="118" t="str">
        <f t="shared" si="10"/>
        <v>D+</v>
      </c>
      <c r="BJ12" s="119">
        <f t="shared" si="11"/>
        <v>1.5</v>
      </c>
      <c r="BK12" s="119" t="str">
        <f t="shared" si="12"/>
        <v>1.5</v>
      </c>
      <c r="BL12" s="137">
        <v>4</v>
      </c>
      <c r="BM12" s="138">
        <v>4</v>
      </c>
      <c r="BN12" s="148">
        <v>6.3</v>
      </c>
      <c r="BO12" s="189">
        <v>9</v>
      </c>
      <c r="BP12" s="189"/>
      <c r="BQ12" s="116">
        <f t="shared" si="13"/>
        <v>7.9</v>
      </c>
      <c r="BR12" s="117">
        <f t="shared" si="14"/>
        <v>7.9</v>
      </c>
      <c r="BS12" s="118" t="str">
        <f t="shared" si="15"/>
        <v>B</v>
      </c>
      <c r="BT12" s="119">
        <f t="shared" si="16"/>
        <v>3</v>
      </c>
      <c r="BU12" s="119" t="str">
        <f t="shared" si="17"/>
        <v>3.0</v>
      </c>
      <c r="BV12" s="137">
        <v>2</v>
      </c>
      <c r="BW12" s="138">
        <v>2</v>
      </c>
      <c r="BX12" s="249">
        <v>9</v>
      </c>
      <c r="BY12" s="256">
        <v>7</v>
      </c>
      <c r="BZ12" s="256"/>
      <c r="CA12" s="116">
        <f t="shared" si="18"/>
        <v>7.8</v>
      </c>
      <c r="CB12" s="117">
        <f t="shared" si="19"/>
        <v>7.8</v>
      </c>
      <c r="CC12" s="118" t="str">
        <f t="shared" si="20"/>
        <v>B</v>
      </c>
      <c r="CD12" s="119">
        <f t="shared" si="21"/>
        <v>3</v>
      </c>
      <c r="CE12" s="119" t="str">
        <f t="shared" si="22"/>
        <v>3.0</v>
      </c>
      <c r="CF12" s="137">
        <v>2</v>
      </c>
      <c r="CG12" s="138">
        <v>2</v>
      </c>
      <c r="CH12" s="209">
        <v>8.6999999999999993</v>
      </c>
      <c r="CI12" s="239">
        <v>6</v>
      </c>
      <c r="CJ12" s="239"/>
      <c r="CK12" s="116">
        <f t="shared" si="23"/>
        <v>7.1</v>
      </c>
      <c r="CL12" s="117">
        <f t="shared" si="24"/>
        <v>7.1</v>
      </c>
      <c r="CM12" s="118" t="str">
        <f t="shared" si="25"/>
        <v>B</v>
      </c>
      <c r="CN12" s="119">
        <f t="shared" si="26"/>
        <v>3</v>
      </c>
      <c r="CO12" s="119" t="str">
        <f t="shared" si="27"/>
        <v>3.0</v>
      </c>
      <c r="CP12" s="137">
        <v>1</v>
      </c>
      <c r="CQ12" s="138">
        <v>1</v>
      </c>
      <c r="CR12" s="148">
        <v>8</v>
      </c>
      <c r="CS12" s="140">
        <v>7</v>
      </c>
      <c r="CT12" s="189"/>
      <c r="CU12" s="116">
        <f t="shared" si="28"/>
        <v>7.4</v>
      </c>
      <c r="CV12" s="117">
        <f t="shared" si="29"/>
        <v>7.4</v>
      </c>
      <c r="CW12" s="118" t="str">
        <f t="shared" si="30"/>
        <v>B</v>
      </c>
      <c r="CX12" s="119">
        <f t="shared" si="31"/>
        <v>3</v>
      </c>
      <c r="CY12" s="119" t="str">
        <f t="shared" si="32"/>
        <v>3.0</v>
      </c>
      <c r="CZ12" s="137">
        <v>2</v>
      </c>
      <c r="DA12" s="138">
        <v>2</v>
      </c>
      <c r="DB12" s="148">
        <v>6</v>
      </c>
      <c r="DC12" s="239">
        <v>6</v>
      </c>
      <c r="DD12" s="239"/>
      <c r="DE12" s="116">
        <f t="shared" si="33"/>
        <v>6</v>
      </c>
      <c r="DF12" s="117">
        <f t="shared" si="34"/>
        <v>6</v>
      </c>
      <c r="DG12" s="118" t="str">
        <f t="shared" si="35"/>
        <v>C</v>
      </c>
      <c r="DH12" s="119">
        <f t="shared" si="36"/>
        <v>2</v>
      </c>
      <c r="DI12" s="119" t="str">
        <f t="shared" si="37"/>
        <v>2.0</v>
      </c>
      <c r="DJ12" s="137">
        <v>2</v>
      </c>
      <c r="DK12" s="138">
        <v>2</v>
      </c>
      <c r="DL12" s="301">
        <f t="shared" si="38"/>
        <v>13</v>
      </c>
      <c r="DM12" s="310">
        <f t="shared" si="39"/>
        <v>2.3846153846153846</v>
      </c>
      <c r="DN12" s="312" t="str">
        <f t="shared" si="40"/>
        <v>2.38</v>
      </c>
      <c r="DO12" s="296" t="str">
        <f t="shared" si="41"/>
        <v>Lên lớp</v>
      </c>
      <c r="DP12" s="297">
        <f t="shared" si="42"/>
        <v>13</v>
      </c>
      <c r="DQ12" s="298">
        <f t="shared" si="43"/>
        <v>2.3846153846153846</v>
      </c>
      <c r="DR12" s="296" t="str">
        <f t="shared" si="44"/>
        <v>Lên lớp</v>
      </c>
      <c r="DT12" s="148">
        <v>9.1999999999999993</v>
      </c>
      <c r="DU12" s="239">
        <v>10</v>
      </c>
      <c r="DV12" s="239"/>
      <c r="DW12" s="116">
        <f t="shared" si="45"/>
        <v>9.6999999999999993</v>
      </c>
      <c r="DX12" s="117">
        <f t="shared" si="46"/>
        <v>9.6999999999999993</v>
      </c>
      <c r="DY12" s="118" t="str">
        <f t="shared" si="47"/>
        <v>A</v>
      </c>
      <c r="DZ12" s="119">
        <f t="shared" si="48"/>
        <v>4</v>
      </c>
      <c r="EA12" s="119" t="str">
        <f t="shared" si="0"/>
        <v>4.0</v>
      </c>
      <c r="EB12" s="137">
        <v>3</v>
      </c>
      <c r="EC12" s="138">
        <v>3</v>
      </c>
      <c r="ED12" s="148">
        <v>7.1</v>
      </c>
      <c r="EE12" s="189">
        <v>8</v>
      </c>
      <c r="EF12" s="189"/>
      <c r="EG12" s="116">
        <f t="shared" si="49"/>
        <v>7.6</v>
      </c>
      <c r="EH12" s="117">
        <f t="shared" si="50"/>
        <v>7.6</v>
      </c>
      <c r="EI12" s="118" t="str">
        <f t="shared" si="51"/>
        <v>B</v>
      </c>
      <c r="EJ12" s="119">
        <f t="shared" si="52"/>
        <v>3</v>
      </c>
      <c r="EK12" s="119" t="str">
        <f t="shared" si="53"/>
        <v>3.0</v>
      </c>
      <c r="EL12" s="137">
        <v>3</v>
      </c>
      <c r="EM12" s="138">
        <v>3</v>
      </c>
      <c r="EN12" s="209">
        <v>6.2</v>
      </c>
      <c r="EO12" s="189">
        <v>8</v>
      </c>
      <c r="EP12" s="189"/>
      <c r="EQ12" s="116">
        <f t="shared" si="54"/>
        <v>7.3</v>
      </c>
      <c r="ER12" s="117">
        <f t="shared" si="55"/>
        <v>7.3</v>
      </c>
      <c r="ES12" s="118" t="str">
        <f t="shared" si="56"/>
        <v>B</v>
      </c>
      <c r="ET12" s="119">
        <f t="shared" si="57"/>
        <v>3</v>
      </c>
      <c r="EU12" s="119" t="str">
        <f t="shared" si="1"/>
        <v>3.0</v>
      </c>
      <c r="EV12" s="137">
        <v>3</v>
      </c>
      <c r="EW12" s="138">
        <v>3</v>
      </c>
      <c r="EX12" s="209">
        <v>7.6</v>
      </c>
      <c r="EY12" s="189">
        <v>8</v>
      </c>
      <c r="EZ12" s="189"/>
      <c r="FA12" s="116">
        <f t="shared" si="58"/>
        <v>7.8</v>
      </c>
      <c r="FB12" s="117">
        <f t="shared" si="59"/>
        <v>7.8</v>
      </c>
      <c r="FC12" s="118" t="str">
        <f t="shared" si="60"/>
        <v>B</v>
      </c>
      <c r="FD12" s="119">
        <f t="shared" si="61"/>
        <v>3</v>
      </c>
      <c r="FE12" s="119" t="str">
        <f t="shared" si="62"/>
        <v>3.0</v>
      </c>
      <c r="FF12" s="137">
        <v>3</v>
      </c>
      <c r="FG12" s="138">
        <v>3</v>
      </c>
      <c r="FH12" s="148">
        <v>6.7</v>
      </c>
      <c r="FI12" s="189">
        <v>8</v>
      </c>
      <c r="FJ12" s="189"/>
      <c r="FK12" s="116">
        <f t="shared" si="63"/>
        <v>7.5</v>
      </c>
      <c r="FL12" s="117">
        <f t="shared" si="64"/>
        <v>7.5</v>
      </c>
      <c r="FM12" s="118" t="str">
        <f t="shared" si="65"/>
        <v>B</v>
      </c>
      <c r="FN12" s="119">
        <f t="shared" si="66"/>
        <v>3</v>
      </c>
      <c r="FO12" s="119" t="str">
        <f t="shared" si="67"/>
        <v>3.0</v>
      </c>
      <c r="FP12" s="137">
        <v>3</v>
      </c>
      <c r="FQ12" s="138">
        <v>3</v>
      </c>
      <c r="FR12" s="301">
        <f t="shared" si="68"/>
        <v>15</v>
      </c>
      <c r="FS12" s="310">
        <f t="shared" si="69"/>
        <v>3.2</v>
      </c>
      <c r="FT12" s="312" t="str">
        <f t="shared" si="70"/>
        <v>3.20</v>
      </c>
      <c r="FU12" s="189" t="str">
        <f t="shared" si="71"/>
        <v>Lên lớp</v>
      </c>
      <c r="FV12" s="526">
        <f t="shared" si="72"/>
        <v>28</v>
      </c>
      <c r="FW12" s="310">
        <f t="shared" si="73"/>
        <v>2.8214285714285716</v>
      </c>
      <c r="FX12" s="312" t="str">
        <f t="shared" si="74"/>
        <v>2.82</v>
      </c>
      <c r="FY12" s="527">
        <f t="shared" si="75"/>
        <v>28</v>
      </c>
      <c r="FZ12" s="528">
        <f t="shared" si="76"/>
        <v>2.8214285714285716</v>
      </c>
      <c r="GA12" s="529" t="str">
        <f t="shared" si="77"/>
        <v>Lên lớp</v>
      </c>
      <c r="GB12" s="131"/>
      <c r="GC12" s="148">
        <v>6.3</v>
      </c>
      <c r="GD12" s="239">
        <v>6</v>
      </c>
      <c r="GE12" s="239"/>
      <c r="GF12" s="116">
        <f t="shared" si="78"/>
        <v>6.1</v>
      </c>
      <c r="GG12" s="117">
        <f t="shared" si="79"/>
        <v>6.1</v>
      </c>
      <c r="GH12" s="118" t="str">
        <f t="shared" si="80"/>
        <v>C</v>
      </c>
      <c r="GI12" s="119">
        <f t="shared" si="81"/>
        <v>2</v>
      </c>
      <c r="GJ12" s="119" t="str">
        <f t="shared" si="82"/>
        <v>2.0</v>
      </c>
      <c r="GK12" s="137">
        <v>4</v>
      </c>
      <c r="GL12" s="138">
        <v>4</v>
      </c>
      <c r="GM12" s="148">
        <v>7.3</v>
      </c>
      <c r="GN12" s="239">
        <v>7</v>
      </c>
      <c r="GO12" s="239"/>
      <c r="GP12" s="116">
        <f t="shared" si="83"/>
        <v>7.1</v>
      </c>
      <c r="GQ12" s="117">
        <f t="shared" si="84"/>
        <v>7.1</v>
      </c>
      <c r="GR12" s="118" t="str">
        <f t="shared" si="85"/>
        <v>B</v>
      </c>
      <c r="GS12" s="119">
        <f t="shared" si="86"/>
        <v>3</v>
      </c>
      <c r="GT12" s="119" t="str">
        <f t="shared" si="87"/>
        <v>3.0</v>
      </c>
      <c r="GU12" s="137">
        <v>2</v>
      </c>
      <c r="GV12" s="138">
        <v>2</v>
      </c>
      <c r="GW12" s="148">
        <v>7</v>
      </c>
      <c r="GX12" s="189">
        <v>7</v>
      </c>
      <c r="GY12" s="189"/>
      <c r="GZ12" s="116">
        <f t="shared" si="88"/>
        <v>7</v>
      </c>
      <c r="HA12" s="117">
        <f t="shared" si="89"/>
        <v>7</v>
      </c>
      <c r="HB12" s="118" t="str">
        <f t="shared" si="90"/>
        <v>B</v>
      </c>
      <c r="HC12" s="119">
        <f t="shared" si="91"/>
        <v>3</v>
      </c>
      <c r="HD12" s="119" t="str">
        <f t="shared" si="92"/>
        <v>3.0</v>
      </c>
      <c r="HE12" s="137">
        <v>2</v>
      </c>
      <c r="HF12" s="138">
        <v>2</v>
      </c>
      <c r="HG12" s="148">
        <v>6.5</v>
      </c>
      <c r="HH12" s="256">
        <v>6</v>
      </c>
      <c r="HI12" s="256"/>
      <c r="HJ12" s="116">
        <f t="shared" si="93"/>
        <v>6.2</v>
      </c>
      <c r="HK12" s="117">
        <f t="shared" si="94"/>
        <v>6.2</v>
      </c>
      <c r="HL12" s="118" t="str">
        <f t="shared" si="95"/>
        <v>C</v>
      </c>
      <c r="HM12" s="119">
        <f t="shared" si="96"/>
        <v>2</v>
      </c>
      <c r="HN12" s="119" t="str">
        <f t="shared" si="97"/>
        <v>2.0</v>
      </c>
      <c r="HO12" s="137">
        <v>3</v>
      </c>
      <c r="HP12" s="138">
        <v>3</v>
      </c>
      <c r="HQ12" s="148">
        <v>5.7</v>
      </c>
      <c r="HR12" s="236"/>
      <c r="HS12" s="130"/>
      <c r="HT12" s="116">
        <f t="shared" si="98"/>
        <v>2.2999999999999998</v>
      </c>
      <c r="HU12" s="117">
        <f t="shared" si="99"/>
        <v>2.2999999999999998</v>
      </c>
      <c r="HV12" s="118" t="str">
        <f t="shared" si="100"/>
        <v>F</v>
      </c>
      <c r="HW12" s="119">
        <f t="shared" si="101"/>
        <v>0</v>
      </c>
      <c r="HX12" s="119" t="str">
        <f t="shared" si="102"/>
        <v>0.0</v>
      </c>
      <c r="HY12" s="137">
        <v>3</v>
      </c>
      <c r="HZ12" s="138"/>
      <c r="IA12" s="301">
        <f t="shared" si="103"/>
        <v>14</v>
      </c>
      <c r="IB12" s="310">
        <f t="shared" si="104"/>
        <v>1.8571428571428572</v>
      </c>
      <c r="IC12" s="312" t="str">
        <f t="shared" si="105"/>
        <v>1.86</v>
      </c>
      <c r="ID12" s="130"/>
      <c r="IE12" s="130"/>
      <c r="IF12" s="130"/>
      <c r="IG12" s="130"/>
      <c r="IH12" s="130"/>
      <c r="II12" s="130"/>
      <c r="IJ12" s="130"/>
      <c r="IK12" s="130"/>
      <c r="IL12" s="130"/>
      <c r="IM12" s="131"/>
      <c r="IN12" s="129"/>
      <c r="IO12" s="130"/>
      <c r="IP12" s="130"/>
      <c r="IQ12" s="130"/>
      <c r="IR12" s="130"/>
      <c r="IS12" s="130"/>
      <c r="IT12" s="130"/>
      <c r="IU12" s="130"/>
      <c r="IV12" s="137">
        <v>3</v>
      </c>
      <c r="IW12" s="131"/>
    </row>
    <row r="13" spans="1:257" ht="18">
      <c r="A13" s="80">
        <v>13</v>
      </c>
      <c r="B13" s="22" t="s">
        <v>450</v>
      </c>
      <c r="C13" s="80" t="s">
        <v>490</v>
      </c>
      <c r="D13" s="84" t="s">
        <v>491</v>
      </c>
      <c r="E13" s="100" t="s">
        <v>203</v>
      </c>
      <c r="F13" s="100"/>
      <c r="G13" s="85" t="s">
        <v>492</v>
      </c>
      <c r="H13" s="83" t="s">
        <v>457</v>
      </c>
      <c r="I13" s="83" t="s">
        <v>467</v>
      </c>
      <c r="J13" s="85" t="s">
        <v>37</v>
      </c>
      <c r="K13" s="38" t="s">
        <v>38</v>
      </c>
      <c r="L13" s="38"/>
      <c r="M13" s="38"/>
      <c r="N13" s="38"/>
      <c r="O13" s="38"/>
      <c r="P13" s="38"/>
      <c r="Q13" s="38"/>
      <c r="R13" s="38"/>
      <c r="S13" s="38"/>
      <c r="T13" s="38"/>
      <c r="U13" s="38"/>
      <c r="V13" s="38"/>
      <c r="W13" s="38"/>
      <c r="X13" s="38"/>
      <c r="Y13" s="38"/>
      <c r="Z13" s="38"/>
      <c r="AA13" s="38"/>
      <c r="AB13" s="38"/>
      <c r="AC13" s="38"/>
      <c r="AD13" s="38"/>
      <c r="AE13" s="38"/>
      <c r="AF13" s="38"/>
      <c r="AG13" s="38"/>
      <c r="AH13" s="38"/>
      <c r="AI13" s="38"/>
      <c r="AJ13" s="38"/>
      <c r="AK13" s="38"/>
      <c r="AL13" s="38"/>
      <c r="AM13" s="38"/>
      <c r="AN13" s="38"/>
      <c r="AO13" s="38"/>
      <c r="AP13" s="38"/>
      <c r="AQ13" s="38"/>
      <c r="AR13" s="38"/>
      <c r="AS13" s="38"/>
      <c r="AT13" s="38"/>
      <c r="AU13" s="38"/>
      <c r="AV13" s="6">
        <v>5.7</v>
      </c>
      <c r="AW13" s="3" t="str">
        <f t="shared" si="2"/>
        <v>C</v>
      </c>
      <c r="AX13" s="4">
        <f t="shared" si="3"/>
        <v>2</v>
      </c>
      <c r="AY13" s="13" t="str">
        <f t="shared" si="4"/>
        <v>2.0</v>
      </c>
      <c r="AZ13" s="15">
        <v>6</v>
      </c>
      <c r="BA13" s="3" t="str">
        <f t="shared" si="5"/>
        <v>C</v>
      </c>
      <c r="BB13" s="4">
        <f t="shared" si="6"/>
        <v>2</v>
      </c>
      <c r="BC13" s="122" t="str">
        <f t="shared" si="7"/>
        <v>2.0</v>
      </c>
      <c r="BD13" s="148">
        <v>6.5</v>
      </c>
      <c r="BE13" s="189">
        <v>7</v>
      </c>
      <c r="BF13" s="189"/>
      <c r="BG13" s="116">
        <f t="shared" si="8"/>
        <v>6.8</v>
      </c>
      <c r="BH13" s="117">
        <f t="shared" si="9"/>
        <v>6.8</v>
      </c>
      <c r="BI13" s="118" t="str">
        <f t="shared" si="10"/>
        <v>C+</v>
      </c>
      <c r="BJ13" s="119">
        <f t="shared" si="11"/>
        <v>2.5</v>
      </c>
      <c r="BK13" s="119" t="str">
        <f t="shared" si="12"/>
        <v>2.5</v>
      </c>
      <c r="BL13" s="137">
        <v>4</v>
      </c>
      <c r="BM13" s="138">
        <v>4</v>
      </c>
      <c r="BN13" s="148">
        <v>7</v>
      </c>
      <c r="BO13" s="189">
        <v>9</v>
      </c>
      <c r="BP13" s="189"/>
      <c r="BQ13" s="116">
        <f t="shared" si="13"/>
        <v>8.1999999999999993</v>
      </c>
      <c r="BR13" s="117">
        <f t="shared" si="14"/>
        <v>8.1999999999999993</v>
      </c>
      <c r="BS13" s="118" t="str">
        <f t="shared" si="15"/>
        <v>B+</v>
      </c>
      <c r="BT13" s="119">
        <f t="shared" si="16"/>
        <v>3.5</v>
      </c>
      <c r="BU13" s="119" t="str">
        <f t="shared" si="17"/>
        <v>3.5</v>
      </c>
      <c r="BV13" s="137">
        <v>2</v>
      </c>
      <c r="BW13" s="138">
        <v>2</v>
      </c>
      <c r="BX13" s="249">
        <v>8.3000000000000007</v>
      </c>
      <c r="BY13" s="256">
        <v>8</v>
      </c>
      <c r="BZ13" s="256"/>
      <c r="CA13" s="116">
        <f t="shared" si="18"/>
        <v>8.1</v>
      </c>
      <c r="CB13" s="117">
        <f t="shared" si="19"/>
        <v>8.1</v>
      </c>
      <c r="CC13" s="118" t="str">
        <f t="shared" si="20"/>
        <v>B+</v>
      </c>
      <c r="CD13" s="119">
        <f t="shared" si="21"/>
        <v>3.5</v>
      </c>
      <c r="CE13" s="119" t="str">
        <f t="shared" si="22"/>
        <v>3.5</v>
      </c>
      <c r="CF13" s="137">
        <v>2</v>
      </c>
      <c r="CG13" s="138">
        <v>2</v>
      </c>
      <c r="CH13" s="209">
        <v>6.3</v>
      </c>
      <c r="CI13" s="239">
        <v>8</v>
      </c>
      <c r="CJ13" s="239"/>
      <c r="CK13" s="116">
        <f t="shared" si="23"/>
        <v>7.3</v>
      </c>
      <c r="CL13" s="117">
        <f t="shared" si="24"/>
        <v>7.3</v>
      </c>
      <c r="CM13" s="118" t="str">
        <f t="shared" si="25"/>
        <v>B</v>
      </c>
      <c r="CN13" s="119">
        <f t="shared" si="26"/>
        <v>3</v>
      </c>
      <c r="CO13" s="119" t="str">
        <f t="shared" si="27"/>
        <v>3.0</v>
      </c>
      <c r="CP13" s="137">
        <v>1</v>
      </c>
      <c r="CQ13" s="138">
        <v>1</v>
      </c>
      <c r="CR13" s="148">
        <v>7</v>
      </c>
      <c r="CS13" s="140">
        <v>5</v>
      </c>
      <c r="CT13" s="189"/>
      <c r="CU13" s="116">
        <f t="shared" si="28"/>
        <v>5.8</v>
      </c>
      <c r="CV13" s="117">
        <f t="shared" si="29"/>
        <v>5.8</v>
      </c>
      <c r="CW13" s="118" t="str">
        <f t="shared" si="30"/>
        <v>C</v>
      </c>
      <c r="CX13" s="119">
        <f t="shared" si="31"/>
        <v>2</v>
      </c>
      <c r="CY13" s="119" t="str">
        <f t="shared" si="32"/>
        <v>2.0</v>
      </c>
      <c r="CZ13" s="137">
        <v>2</v>
      </c>
      <c r="DA13" s="138">
        <v>2</v>
      </c>
      <c r="DB13" s="148">
        <v>5</v>
      </c>
      <c r="DC13" s="239">
        <v>5</v>
      </c>
      <c r="DD13" s="239"/>
      <c r="DE13" s="116">
        <f t="shared" si="33"/>
        <v>5</v>
      </c>
      <c r="DF13" s="117">
        <f t="shared" si="34"/>
        <v>5</v>
      </c>
      <c r="DG13" s="118" t="str">
        <f t="shared" si="35"/>
        <v>D+</v>
      </c>
      <c r="DH13" s="119">
        <f t="shared" si="36"/>
        <v>1.5</v>
      </c>
      <c r="DI13" s="119" t="str">
        <f t="shared" si="37"/>
        <v>1.5</v>
      </c>
      <c r="DJ13" s="137">
        <v>2</v>
      </c>
      <c r="DK13" s="138">
        <v>2</v>
      </c>
      <c r="DL13" s="301">
        <f t="shared" si="38"/>
        <v>13</v>
      </c>
      <c r="DM13" s="310">
        <f t="shared" si="39"/>
        <v>2.6153846153846154</v>
      </c>
      <c r="DN13" s="312" t="str">
        <f t="shared" si="40"/>
        <v>2.62</v>
      </c>
      <c r="DO13" s="296" t="str">
        <f t="shared" si="41"/>
        <v>Lên lớp</v>
      </c>
      <c r="DP13" s="297">
        <f t="shared" si="42"/>
        <v>13</v>
      </c>
      <c r="DQ13" s="298">
        <f t="shared" si="43"/>
        <v>2.6153846153846154</v>
      </c>
      <c r="DR13" s="296" t="str">
        <f t="shared" si="44"/>
        <v>Lên lớp</v>
      </c>
      <c r="DT13" s="148">
        <v>8.6</v>
      </c>
      <c r="DU13" s="239">
        <v>8</v>
      </c>
      <c r="DV13" s="239"/>
      <c r="DW13" s="116">
        <f t="shared" si="45"/>
        <v>8.1999999999999993</v>
      </c>
      <c r="DX13" s="117">
        <f t="shared" si="46"/>
        <v>8.1999999999999993</v>
      </c>
      <c r="DY13" s="118" t="str">
        <f t="shared" si="47"/>
        <v>B+</v>
      </c>
      <c r="DZ13" s="119">
        <f t="shared" si="48"/>
        <v>3.5</v>
      </c>
      <c r="EA13" s="119" t="str">
        <f t="shared" si="0"/>
        <v>3.5</v>
      </c>
      <c r="EB13" s="137">
        <v>3</v>
      </c>
      <c r="EC13" s="138">
        <v>3</v>
      </c>
      <c r="ED13" s="148">
        <v>6.1</v>
      </c>
      <c r="EE13" s="189">
        <v>7</v>
      </c>
      <c r="EF13" s="189"/>
      <c r="EG13" s="116">
        <f t="shared" si="49"/>
        <v>6.6</v>
      </c>
      <c r="EH13" s="117">
        <f t="shared" si="50"/>
        <v>6.6</v>
      </c>
      <c r="EI13" s="118" t="str">
        <f t="shared" si="51"/>
        <v>C+</v>
      </c>
      <c r="EJ13" s="119">
        <f t="shared" si="52"/>
        <v>2.5</v>
      </c>
      <c r="EK13" s="119" t="str">
        <f t="shared" si="53"/>
        <v>2.5</v>
      </c>
      <c r="EL13" s="137">
        <v>3</v>
      </c>
      <c r="EM13" s="138">
        <v>3</v>
      </c>
      <c r="EN13" s="209">
        <v>6</v>
      </c>
      <c r="EO13" s="189">
        <v>7</v>
      </c>
      <c r="EP13" s="189"/>
      <c r="EQ13" s="116">
        <f t="shared" si="54"/>
        <v>6.6</v>
      </c>
      <c r="ER13" s="117">
        <f t="shared" si="55"/>
        <v>6.6</v>
      </c>
      <c r="ES13" s="118" t="str">
        <f t="shared" si="56"/>
        <v>C+</v>
      </c>
      <c r="ET13" s="119">
        <f t="shared" si="57"/>
        <v>2.5</v>
      </c>
      <c r="EU13" s="119" t="str">
        <f t="shared" si="1"/>
        <v>2.5</v>
      </c>
      <c r="EV13" s="137">
        <v>3</v>
      </c>
      <c r="EW13" s="138">
        <v>3</v>
      </c>
      <c r="EX13" s="209">
        <v>6.6</v>
      </c>
      <c r="EY13" s="189">
        <v>8</v>
      </c>
      <c r="EZ13" s="189"/>
      <c r="FA13" s="116">
        <f t="shared" si="58"/>
        <v>7.4</v>
      </c>
      <c r="FB13" s="117">
        <f t="shared" si="59"/>
        <v>7.4</v>
      </c>
      <c r="FC13" s="118" t="str">
        <f t="shared" si="60"/>
        <v>B</v>
      </c>
      <c r="FD13" s="119">
        <f t="shared" si="61"/>
        <v>3</v>
      </c>
      <c r="FE13" s="119" t="str">
        <f t="shared" si="62"/>
        <v>3.0</v>
      </c>
      <c r="FF13" s="137">
        <v>3</v>
      </c>
      <c r="FG13" s="138">
        <v>3</v>
      </c>
      <c r="FH13" s="148">
        <v>6.7</v>
      </c>
      <c r="FI13" s="189">
        <v>8</v>
      </c>
      <c r="FJ13" s="189"/>
      <c r="FK13" s="116">
        <f t="shared" si="63"/>
        <v>7.5</v>
      </c>
      <c r="FL13" s="117">
        <f t="shared" si="64"/>
        <v>7.5</v>
      </c>
      <c r="FM13" s="118" t="str">
        <f t="shared" si="65"/>
        <v>B</v>
      </c>
      <c r="FN13" s="119">
        <f t="shared" si="66"/>
        <v>3</v>
      </c>
      <c r="FO13" s="119" t="str">
        <f t="shared" si="67"/>
        <v>3.0</v>
      </c>
      <c r="FP13" s="137">
        <v>3</v>
      </c>
      <c r="FQ13" s="138">
        <v>3</v>
      </c>
      <c r="FR13" s="301">
        <f t="shared" si="68"/>
        <v>15</v>
      </c>
      <c r="FS13" s="310">
        <f t="shared" si="69"/>
        <v>2.9</v>
      </c>
      <c r="FT13" s="312" t="str">
        <f t="shared" si="70"/>
        <v>2.90</v>
      </c>
      <c r="FU13" s="189" t="str">
        <f t="shared" si="71"/>
        <v>Lên lớp</v>
      </c>
      <c r="FV13" s="526">
        <f t="shared" si="72"/>
        <v>28</v>
      </c>
      <c r="FW13" s="310">
        <f t="shared" si="73"/>
        <v>2.7678571428571428</v>
      </c>
      <c r="FX13" s="312" t="str">
        <f t="shared" si="74"/>
        <v>2.77</v>
      </c>
      <c r="FY13" s="527">
        <f t="shared" si="75"/>
        <v>28</v>
      </c>
      <c r="FZ13" s="528">
        <f t="shared" si="76"/>
        <v>2.7678571428571428</v>
      </c>
      <c r="GA13" s="529" t="str">
        <f t="shared" si="77"/>
        <v>Lên lớp</v>
      </c>
      <c r="GB13" s="131"/>
      <c r="GC13" s="148">
        <v>6.4</v>
      </c>
      <c r="GD13" s="239">
        <v>5</v>
      </c>
      <c r="GE13" s="239"/>
      <c r="GF13" s="116">
        <f t="shared" si="78"/>
        <v>5.6</v>
      </c>
      <c r="GG13" s="117">
        <f t="shared" si="79"/>
        <v>5.6</v>
      </c>
      <c r="GH13" s="118" t="str">
        <f t="shared" si="80"/>
        <v>C</v>
      </c>
      <c r="GI13" s="119">
        <f t="shared" si="81"/>
        <v>2</v>
      </c>
      <c r="GJ13" s="119" t="str">
        <f t="shared" si="82"/>
        <v>2.0</v>
      </c>
      <c r="GK13" s="137">
        <v>4</v>
      </c>
      <c r="GL13" s="138">
        <v>4</v>
      </c>
      <c r="GM13" s="148">
        <v>7</v>
      </c>
      <c r="GN13" s="239">
        <v>7</v>
      </c>
      <c r="GO13" s="239"/>
      <c r="GP13" s="116">
        <f t="shared" si="83"/>
        <v>7</v>
      </c>
      <c r="GQ13" s="117">
        <f t="shared" si="84"/>
        <v>7</v>
      </c>
      <c r="GR13" s="118" t="str">
        <f t="shared" si="85"/>
        <v>B</v>
      </c>
      <c r="GS13" s="119">
        <f t="shared" si="86"/>
        <v>3</v>
      </c>
      <c r="GT13" s="119" t="str">
        <f t="shared" si="87"/>
        <v>3.0</v>
      </c>
      <c r="GU13" s="137">
        <v>2</v>
      </c>
      <c r="GV13" s="138">
        <v>2</v>
      </c>
      <c r="GW13" s="148">
        <v>6.3</v>
      </c>
      <c r="GX13" s="189">
        <v>7</v>
      </c>
      <c r="GY13" s="189"/>
      <c r="GZ13" s="116">
        <f t="shared" si="88"/>
        <v>6.7</v>
      </c>
      <c r="HA13" s="117">
        <f t="shared" si="89"/>
        <v>6.7</v>
      </c>
      <c r="HB13" s="118" t="str">
        <f t="shared" si="90"/>
        <v>C+</v>
      </c>
      <c r="HC13" s="119">
        <f t="shared" si="91"/>
        <v>2.5</v>
      </c>
      <c r="HD13" s="119" t="str">
        <f t="shared" si="92"/>
        <v>2.5</v>
      </c>
      <c r="HE13" s="137">
        <v>2</v>
      </c>
      <c r="HF13" s="138">
        <v>2</v>
      </c>
      <c r="HG13" s="148">
        <v>5.7</v>
      </c>
      <c r="HH13" s="256">
        <v>5</v>
      </c>
      <c r="HI13" s="256"/>
      <c r="HJ13" s="116">
        <f t="shared" si="93"/>
        <v>5.3</v>
      </c>
      <c r="HK13" s="117">
        <f t="shared" si="94"/>
        <v>5.3</v>
      </c>
      <c r="HL13" s="118" t="str">
        <f t="shared" si="95"/>
        <v>D+</v>
      </c>
      <c r="HM13" s="119">
        <f t="shared" si="96"/>
        <v>1.5</v>
      </c>
      <c r="HN13" s="119" t="str">
        <f t="shared" si="97"/>
        <v>1.5</v>
      </c>
      <c r="HO13" s="137">
        <v>3</v>
      </c>
      <c r="HP13" s="138">
        <v>3</v>
      </c>
      <c r="HQ13" s="148">
        <v>7</v>
      </c>
      <c r="HR13" s="189">
        <v>7</v>
      </c>
      <c r="HS13" s="130"/>
      <c r="HT13" s="116">
        <f t="shared" si="98"/>
        <v>7</v>
      </c>
      <c r="HU13" s="117">
        <f t="shared" si="99"/>
        <v>7</v>
      </c>
      <c r="HV13" s="118" t="str">
        <f t="shared" si="100"/>
        <v>B</v>
      </c>
      <c r="HW13" s="119">
        <f t="shared" si="101"/>
        <v>3</v>
      </c>
      <c r="HX13" s="119" t="str">
        <f t="shared" si="102"/>
        <v>3.0</v>
      </c>
      <c r="HY13" s="137">
        <v>3</v>
      </c>
      <c r="HZ13" s="138">
        <v>3</v>
      </c>
      <c r="IA13" s="301">
        <f t="shared" si="103"/>
        <v>14</v>
      </c>
      <c r="IB13" s="310">
        <f t="shared" si="104"/>
        <v>2.3214285714285716</v>
      </c>
      <c r="IC13" s="312" t="str">
        <f t="shared" si="105"/>
        <v>2.32</v>
      </c>
      <c r="ID13" s="130"/>
      <c r="IE13" s="130"/>
      <c r="IF13" s="130"/>
      <c r="IG13" s="130"/>
      <c r="IH13" s="130"/>
      <c r="II13" s="130"/>
      <c r="IJ13" s="130"/>
      <c r="IK13" s="130"/>
      <c r="IL13" s="130"/>
      <c r="IM13" s="131"/>
      <c r="IN13" s="129"/>
      <c r="IO13" s="130"/>
      <c r="IP13" s="130"/>
      <c r="IQ13" s="130"/>
      <c r="IR13" s="130"/>
      <c r="IS13" s="130"/>
      <c r="IT13" s="130"/>
      <c r="IU13" s="130"/>
      <c r="IV13" s="137">
        <v>3</v>
      </c>
      <c r="IW13" s="131"/>
    </row>
    <row r="14" spans="1:257" ht="18">
      <c r="A14" s="80">
        <v>14</v>
      </c>
      <c r="B14" s="22" t="s">
        <v>450</v>
      </c>
      <c r="C14" s="80" t="s">
        <v>493</v>
      </c>
      <c r="D14" s="87" t="s">
        <v>54</v>
      </c>
      <c r="E14" s="101" t="s">
        <v>143</v>
      </c>
      <c r="F14" s="101"/>
      <c r="G14" s="88" t="s">
        <v>494</v>
      </c>
      <c r="H14" s="83" t="s">
        <v>453</v>
      </c>
      <c r="I14" s="83" t="s">
        <v>495</v>
      </c>
      <c r="J14" s="83" t="s">
        <v>37</v>
      </c>
      <c r="K14" s="38" t="s">
        <v>38</v>
      </c>
      <c r="L14" s="38"/>
      <c r="M14" s="38"/>
      <c r="N14" s="38"/>
      <c r="O14" s="38"/>
      <c r="P14" s="38"/>
      <c r="Q14" s="38"/>
      <c r="R14" s="38"/>
      <c r="S14" s="38"/>
      <c r="T14" s="38"/>
      <c r="U14" s="38"/>
      <c r="V14" s="38"/>
      <c r="W14" s="38"/>
      <c r="X14" s="38"/>
      <c r="Y14" s="38"/>
      <c r="Z14" s="38"/>
      <c r="AA14" s="38"/>
      <c r="AB14" s="38"/>
      <c r="AC14" s="38"/>
      <c r="AD14" s="38"/>
      <c r="AE14" s="38"/>
      <c r="AF14" s="38"/>
      <c r="AG14" s="38"/>
      <c r="AH14" s="38"/>
      <c r="AI14" s="38"/>
      <c r="AJ14" s="38"/>
      <c r="AK14" s="38"/>
      <c r="AL14" s="38"/>
      <c r="AM14" s="38"/>
      <c r="AN14" s="38"/>
      <c r="AO14" s="38"/>
      <c r="AP14" s="38"/>
      <c r="AQ14" s="38"/>
      <c r="AR14" s="38"/>
      <c r="AS14" s="38"/>
      <c r="AT14" s="38"/>
      <c r="AU14" s="38"/>
      <c r="AV14" s="6">
        <v>5.3</v>
      </c>
      <c r="AW14" s="3" t="str">
        <f t="shared" si="2"/>
        <v>D+</v>
      </c>
      <c r="AX14" s="4">
        <f t="shared" si="3"/>
        <v>1.5</v>
      </c>
      <c r="AY14" s="13" t="str">
        <f t="shared" si="4"/>
        <v>1.5</v>
      </c>
      <c r="AZ14" s="15">
        <v>6</v>
      </c>
      <c r="BA14" s="3" t="str">
        <f t="shared" si="5"/>
        <v>C</v>
      </c>
      <c r="BB14" s="4">
        <f t="shared" si="6"/>
        <v>2</v>
      </c>
      <c r="BC14" s="122" t="str">
        <f t="shared" si="7"/>
        <v>2.0</v>
      </c>
      <c r="BD14" s="148">
        <v>8.5</v>
      </c>
      <c r="BE14" s="189">
        <v>8</v>
      </c>
      <c r="BF14" s="189"/>
      <c r="BG14" s="116">
        <f t="shared" si="8"/>
        <v>8.1999999999999993</v>
      </c>
      <c r="BH14" s="117">
        <f t="shared" si="9"/>
        <v>8.1999999999999993</v>
      </c>
      <c r="BI14" s="118" t="str">
        <f t="shared" si="10"/>
        <v>B+</v>
      </c>
      <c r="BJ14" s="119">
        <f t="shared" si="11"/>
        <v>3.5</v>
      </c>
      <c r="BK14" s="119" t="str">
        <f t="shared" si="12"/>
        <v>3.5</v>
      </c>
      <c r="BL14" s="137">
        <v>4</v>
      </c>
      <c r="BM14" s="138">
        <v>4</v>
      </c>
      <c r="BN14" s="148">
        <v>6</v>
      </c>
      <c r="BO14" s="189">
        <v>8</v>
      </c>
      <c r="BP14" s="189"/>
      <c r="BQ14" s="116">
        <f t="shared" si="13"/>
        <v>7.2</v>
      </c>
      <c r="BR14" s="117">
        <f t="shared" si="14"/>
        <v>7.2</v>
      </c>
      <c r="BS14" s="118" t="str">
        <f t="shared" si="15"/>
        <v>B</v>
      </c>
      <c r="BT14" s="119">
        <f t="shared" si="16"/>
        <v>3</v>
      </c>
      <c r="BU14" s="119" t="str">
        <f t="shared" si="17"/>
        <v>3.0</v>
      </c>
      <c r="BV14" s="137">
        <v>2</v>
      </c>
      <c r="BW14" s="138">
        <v>2</v>
      </c>
      <c r="BX14" s="249">
        <v>5.7</v>
      </c>
      <c r="BY14" s="256">
        <v>3</v>
      </c>
      <c r="BZ14" s="256"/>
      <c r="CA14" s="116">
        <f t="shared" si="18"/>
        <v>4.0999999999999996</v>
      </c>
      <c r="CB14" s="117">
        <f t="shared" si="19"/>
        <v>4.0999999999999996</v>
      </c>
      <c r="CC14" s="118" t="str">
        <f t="shared" si="20"/>
        <v>D</v>
      </c>
      <c r="CD14" s="119">
        <f t="shared" si="21"/>
        <v>1</v>
      </c>
      <c r="CE14" s="119" t="str">
        <f t="shared" si="22"/>
        <v>1.0</v>
      </c>
      <c r="CF14" s="137">
        <v>2</v>
      </c>
      <c r="CG14" s="138">
        <v>2</v>
      </c>
      <c r="CH14" s="209">
        <v>7.3</v>
      </c>
      <c r="CI14" s="239">
        <v>7</v>
      </c>
      <c r="CJ14" s="239"/>
      <c r="CK14" s="116">
        <f t="shared" si="23"/>
        <v>7.1</v>
      </c>
      <c r="CL14" s="117">
        <f t="shared" si="24"/>
        <v>7.1</v>
      </c>
      <c r="CM14" s="118" t="str">
        <f t="shared" si="25"/>
        <v>B</v>
      </c>
      <c r="CN14" s="119">
        <f t="shared" si="26"/>
        <v>3</v>
      </c>
      <c r="CO14" s="119" t="str">
        <f t="shared" si="27"/>
        <v>3.0</v>
      </c>
      <c r="CP14" s="137">
        <v>1</v>
      </c>
      <c r="CQ14" s="138">
        <v>1</v>
      </c>
      <c r="CR14" s="148">
        <v>5</v>
      </c>
      <c r="CS14" s="140">
        <v>6</v>
      </c>
      <c r="CT14" s="189"/>
      <c r="CU14" s="116">
        <f t="shared" si="28"/>
        <v>5.6</v>
      </c>
      <c r="CV14" s="117">
        <f t="shared" si="29"/>
        <v>5.6</v>
      </c>
      <c r="CW14" s="118" t="str">
        <f t="shared" si="30"/>
        <v>C</v>
      </c>
      <c r="CX14" s="119">
        <f t="shared" si="31"/>
        <v>2</v>
      </c>
      <c r="CY14" s="119" t="str">
        <f t="shared" si="32"/>
        <v>2.0</v>
      </c>
      <c r="CZ14" s="137">
        <v>2</v>
      </c>
      <c r="DA14" s="138">
        <v>2</v>
      </c>
      <c r="DB14" s="148">
        <v>5</v>
      </c>
      <c r="DC14" s="239">
        <v>6</v>
      </c>
      <c r="DD14" s="239"/>
      <c r="DE14" s="116">
        <f t="shared" si="33"/>
        <v>5.6</v>
      </c>
      <c r="DF14" s="117">
        <f t="shared" si="34"/>
        <v>5.6</v>
      </c>
      <c r="DG14" s="118" t="str">
        <f t="shared" si="35"/>
        <v>C</v>
      </c>
      <c r="DH14" s="119">
        <f t="shared" si="36"/>
        <v>2</v>
      </c>
      <c r="DI14" s="119" t="str">
        <f t="shared" si="37"/>
        <v>2.0</v>
      </c>
      <c r="DJ14" s="137">
        <v>2</v>
      </c>
      <c r="DK14" s="138">
        <v>2</v>
      </c>
      <c r="DL14" s="301">
        <f t="shared" si="38"/>
        <v>13</v>
      </c>
      <c r="DM14" s="310">
        <f t="shared" si="39"/>
        <v>2.5384615384615383</v>
      </c>
      <c r="DN14" s="312" t="str">
        <f t="shared" si="40"/>
        <v>2.54</v>
      </c>
      <c r="DO14" s="296" t="str">
        <f t="shared" si="41"/>
        <v>Lên lớp</v>
      </c>
      <c r="DP14" s="297">
        <f t="shared" si="42"/>
        <v>13</v>
      </c>
      <c r="DQ14" s="298">
        <f t="shared" si="43"/>
        <v>2.5384615384615383</v>
      </c>
      <c r="DR14" s="296" t="str">
        <f t="shared" si="44"/>
        <v>Lên lớp</v>
      </c>
      <c r="DT14" s="148">
        <v>8</v>
      </c>
      <c r="DU14" s="239">
        <v>8</v>
      </c>
      <c r="DV14" s="239"/>
      <c r="DW14" s="116">
        <f t="shared" si="45"/>
        <v>8</v>
      </c>
      <c r="DX14" s="117">
        <f t="shared" si="46"/>
        <v>8</v>
      </c>
      <c r="DY14" s="118" t="str">
        <f t="shared" si="47"/>
        <v>B+</v>
      </c>
      <c r="DZ14" s="119">
        <f t="shared" si="48"/>
        <v>3.5</v>
      </c>
      <c r="EA14" s="119" t="str">
        <f t="shared" si="0"/>
        <v>3.5</v>
      </c>
      <c r="EB14" s="137">
        <v>3</v>
      </c>
      <c r="EC14" s="138">
        <v>3</v>
      </c>
      <c r="ED14" s="171">
        <v>1.1000000000000001</v>
      </c>
      <c r="EE14" s="189"/>
      <c r="EF14" s="189"/>
      <c r="EG14" s="116">
        <f t="shared" si="49"/>
        <v>0.4</v>
      </c>
      <c r="EH14" s="117">
        <f t="shared" si="50"/>
        <v>0.4</v>
      </c>
      <c r="EI14" s="118" t="str">
        <f t="shared" si="51"/>
        <v>F</v>
      </c>
      <c r="EJ14" s="119">
        <f t="shared" si="52"/>
        <v>0</v>
      </c>
      <c r="EK14" s="119" t="str">
        <f t="shared" si="53"/>
        <v>0.0</v>
      </c>
      <c r="EL14" s="137">
        <v>3</v>
      </c>
      <c r="EM14" s="138"/>
      <c r="EN14" s="209">
        <v>5.3</v>
      </c>
      <c r="EO14" s="189">
        <v>4</v>
      </c>
      <c r="EP14" s="189"/>
      <c r="EQ14" s="116">
        <f t="shared" si="54"/>
        <v>4.5</v>
      </c>
      <c r="ER14" s="117">
        <f t="shared" si="55"/>
        <v>4.5</v>
      </c>
      <c r="ES14" s="118" t="str">
        <f t="shared" si="56"/>
        <v>D</v>
      </c>
      <c r="ET14" s="119">
        <f t="shared" si="57"/>
        <v>1</v>
      </c>
      <c r="EU14" s="119" t="str">
        <f t="shared" si="1"/>
        <v>1.0</v>
      </c>
      <c r="EV14" s="137">
        <v>3</v>
      </c>
      <c r="EW14" s="138">
        <v>3</v>
      </c>
      <c r="EX14" s="414">
        <v>2.8</v>
      </c>
      <c r="EY14" s="189"/>
      <c r="EZ14" s="189"/>
      <c r="FA14" s="116">
        <f t="shared" si="58"/>
        <v>1.1000000000000001</v>
      </c>
      <c r="FB14" s="117">
        <f t="shared" si="59"/>
        <v>1.1000000000000001</v>
      </c>
      <c r="FC14" s="118" t="str">
        <f t="shared" si="60"/>
        <v>F</v>
      </c>
      <c r="FD14" s="119">
        <f t="shared" si="61"/>
        <v>0</v>
      </c>
      <c r="FE14" s="119" t="str">
        <f t="shared" si="62"/>
        <v>0.0</v>
      </c>
      <c r="FF14" s="137">
        <v>3</v>
      </c>
      <c r="FG14" s="138"/>
      <c r="FH14" s="287">
        <v>5</v>
      </c>
      <c r="FI14" s="189">
        <v>5</v>
      </c>
      <c r="FJ14" s="189"/>
      <c r="FK14" s="116">
        <f t="shared" si="63"/>
        <v>5</v>
      </c>
      <c r="FL14" s="117">
        <f t="shared" si="64"/>
        <v>5</v>
      </c>
      <c r="FM14" s="118" t="str">
        <f t="shared" si="65"/>
        <v>D+</v>
      </c>
      <c r="FN14" s="119">
        <f t="shared" si="66"/>
        <v>1.5</v>
      </c>
      <c r="FO14" s="119" t="str">
        <f t="shared" si="67"/>
        <v>1.5</v>
      </c>
      <c r="FP14" s="137">
        <v>3</v>
      </c>
      <c r="FQ14" s="138">
        <v>3</v>
      </c>
      <c r="FR14" s="301">
        <f t="shared" si="68"/>
        <v>15</v>
      </c>
      <c r="FS14" s="310">
        <f t="shared" si="69"/>
        <v>1.2</v>
      </c>
      <c r="FT14" s="312" t="str">
        <f t="shared" si="70"/>
        <v>1.20</v>
      </c>
      <c r="FU14" s="189" t="str">
        <f t="shared" si="71"/>
        <v>Lên lớp</v>
      </c>
      <c r="FV14" s="526">
        <f t="shared" si="72"/>
        <v>28</v>
      </c>
      <c r="FW14" s="310">
        <f t="shared" si="73"/>
        <v>1.8214285714285714</v>
      </c>
      <c r="FX14" s="312" t="str">
        <f t="shared" si="74"/>
        <v>1.82</v>
      </c>
      <c r="FY14" s="527">
        <f t="shared" si="75"/>
        <v>22</v>
      </c>
      <c r="FZ14" s="528">
        <f t="shared" si="76"/>
        <v>2.3181818181818183</v>
      </c>
      <c r="GA14" s="529" t="str">
        <f t="shared" si="77"/>
        <v>Lên lớp</v>
      </c>
      <c r="GB14" s="131"/>
      <c r="GC14" s="148">
        <v>5.9</v>
      </c>
      <c r="GD14" s="285"/>
      <c r="GE14" s="239"/>
      <c r="GF14" s="116">
        <f t="shared" si="78"/>
        <v>2.4</v>
      </c>
      <c r="GG14" s="117">
        <f t="shared" si="79"/>
        <v>2.4</v>
      </c>
      <c r="GH14" s="118" t="str">
        <f t="shared" si="80"/>
        <v>F</v>
      </c>
      <c r="GI14" s="119">
        <f t="shared" si="81"/>
        <v>0</v>
      </c>
      <c r="GJ14" s="119" t="str">
        <f t="shared" si="82"/>
        <v>0.0</v>
      </c>
      <c r="GK14" s="137">
        <v>4</v>
      </c>
      <c r="GL14" s="138"/>
      <c r="GM14" s="171">
        <v>0</v>
      </c>
      <c r="GN14" s="239"/>
      <c r="GO14" s="239"/>
      <c r="GP14" s="116">
        <f t="shared" si="83"/>
        <v>0</v>
      </c>
      <c r="GQ14" s="117">
        <f t="shared" si="84"/>
        <v>0</v>
      </c>
      <c r="GR14" s="118" t="str">
        <f t="shared" si="85"/>
        <v>F</v>
      </c>
      <c r="GS14" s="119">
        <f t="shared" si="86"/>
        <v>0</v>
      </c>
      <c r="GT14" s="119" t="str">
        <f t="shared" si="87"/>
        <v>0.0</v>
      </c>
      <c r="GU14" s="137">
        <v>2</v>
      </c>
      <c r="GV14" s="138"/>
      <c r="GW14" s="171">
        <v>0</v>
      </c>
      <c r="GX14" s="189"/>
      <c r="GY14" s="189"/>
      <c r="GZ14" s="116">
        <f t="shared" si="88"/>
        <v>0</v>
      </c>
      <c r="HA14" s="117">
        <f t="shared" si="89"/>
        <v>0</v>
      </c>
      <c r="HB14" s="118" t="str">
        <f t="shared" si="90"/>
        <v>F</v>
      </c>
      <c r="HC14" s="119">
        <f t="shared" si="91"/>
        <v>0</v>
      </c>
      <c r="HD14" s="119" t="str">
        <f t="shared" si="92"/>
        <v>0.0</v>
      </c>
      <c r="HE14" s="137">
        <v>2</v>
      </c>
      <c r="HF14" s="138"/>
      <c r="HG14" s="171">
        <v>0</v>
      </c>
      <c r="HH14" s="256"/>
      <c r="HI14" s="256"/>
      <c r="HJ14" s="116">
        <f t="shared" si="93"/>
        <v>0</v>
      </c>
      <c r="HK14" s="117">
        <f t="shared" si="94"/>
        <v>0</v>
      </c>
      <c r="HL14" s="118" t="str">
        <f t="shared" si="95"/>
        <v>F</v>
      </c>
      <c r="HM14" s="119">
        <f t="shared" si="96"/>
        <v>0</v>
      </c>
      <c r="HN14" s="119" t="str">
        <f t="shared" si="97"/>
        <v>0.0</v>
      </c>
      <c r="HO14" s="137">
        <v>3</v>
      </c>
      <c r="HP14" s="138">
        <v>3</v>
      </c>
      <c r="HQ14" s="171">
        <v>0</v>
      </c>
      <c r="HR14" s="189"/>
      <c r="HS14" s="130"/>
      <c r="HT14" s="116">
        <f t="shared" si="98"/>
        <v>0</v>
      </c>
      <c r="HU14" s="117">
        <f t="shared" si="99"/>
        <v>0</v>
      </c>
      <c r="HV14" s="118" t="str">
        <f t="shared" si="100"/>
        <v>F</v>
      </c>
      <c r="HW14" s="119">
        <f t="shared" si="101"/>
        <v>0</v>
      </c>
      <c r="HX14" s="119" t="str">
        <f t="shared" si="102"/>
        <v>0.0</v>
      </c>
      <c r="HY14" s="137">
        <v>3</v>
      </c>
      <c r="HZ14" s="138"/>
      <c r="IA14" s="301">
        <f t="shared" si="103"/>
        <v>14</v>
      </c>
      <c r="IB14" s="310">
        <f t="shared" si="104"/>
        <v>0</v>
      </c>
      <c r="IC14" s="312" t="str">
        <f t="shared" si="105"/>
        <v>0.00</v>
      </c>
      <c r="ID14" s="130"/>
      <c r="IE14" s="130"/>
      <c r="IF14" s="130"/>
      <c r="IG14" s="130"/>
      <c r="IH14" s="130"/>
      <c r="II14" s="130"/>
      <c r="IJ14" s="130"/>
      <c r="IK14" s="130"/>
      <c r="IL14" s="130"/>
      <c r="IM14" s="131"/>
      <c r="IN14" s="129"/>
      <c r="IO14" s="130"/>
      <c r="IP14" s="130"/>
      <c r="IQ14" s="130"/>
      <c r="IR14" s="130"/>
      <c r="IS14" s="130"/>
      <c r="IT14" s="130"/>
      <c r="IU14" s="130"/>
      <c r="IV14" s="137">
        <v>3</v>
      </c>
      <c r="IW14" s="131"/>
    </row>
    <row r="15" spans="1:257" ht="18">
      <c r="A15" s="80">
        <v>15</v>
      </c>
      <c r="B15" s="22" t="s">
        <v>450</v>
      </c>
      <c r="C15" s="80" t="s">
        <v>496</v>
      </c>
      <c r="D15" s="89" t="s">
        <v>497</v>
      </c>
      <c r="E15" s="99" t="s">
        <v>26</v>
      </c>
      <c r="F15" s="99"/>
      <c r="G15" s="90" t="s">
        <v>498</v>
      </c>
      <c r="H15" s="83" t="s">
        <v>453</v>
      </c>
      <c r="I15" s="83"/>
      <c r="J15" s="85" t="s">
        <v>37</v>
      </c>
      <c r="K15" s="38" t="s">
        <v>38</v>
      </c>
      <c r="L15" s="38"/>
      <c r="M15" s="38"/>
      <c r="N15" s="38"/>
      <c r="O15" s="38"/>
      <c r="P15" s="38"/>
      <c r="Q15" s="38"/>
      <c r="R15" s="38"/>
      <c r="S15" s="38"/>
      <c r="T15" s="38"/>
      <c r="U15" s="38"/>
      <c r="V15" s="38"/>
      <c r="W15" s="38"/>
      <c r="X15" s="38"/>
      <c r="Y15" s="38"/>
      <c r="Z15" s="38"/>
      <c r="AA15" s="38"/>
      <c r="AB15" s="38"/>
      <c r="AC15" s="38"/>
      <c r="AD15" s="38"/>
      <c r="AE15" s="38"/>
      <c r="AF15" s="38"/>
      <c r="AG15" s="38"/>
      <c r="AH15" s="38"/>
      <c r="AI15" s="38"/>
      <c r="AJ15" s="38"/>
      <c r="AK15" s="38"/>
      <c r="AL15" s="38"/>
      <c r="AM15" s="38"/>
      <c r="AN15" s="38"/>
      <c r="AO15" s="38"/>
      <c r="AP15" s="38"/>
      <c r="AQ15" s="38"/>
      <c r="AR15" s="38"/>
      <c r="AS15" s="38"/>
      <c r="AT15" s="38"/>
      <c r="AU15" s="38"/>
      <c r="AV15" s="6">
        <v>7</v>
      </c>
      <c r="AW15" s="3" t="str">
        <f t="shared" si="2"/>
        <v>B</v>
      </c>
      <c r="AX15" s="4">
        <f t="shared" si="3"/>
        <v>3</v>
      </c>
      <c r="AY15" s="13" t="str">
        <f t="shared" si="4"/>
        <v>3.0</v>
      </c>
      <c r="AZ15" s="15">
        <v>7</v>
      </c>
      <c r="BA15" s="3" t="str">
        <f t="shared" si="5"/>
        <v>B</v>
      </c>
      <c r="BB15" s="4">
        <f t="shared" si="6"/>
        <v>3</v>
      </c>
      <c r="BC15" s="122" t="str">
        <f t="shared" si="7"/>
        <v>3.0</v>
      </c>
      <c r="BD15" s="148">
        <v>6.6</v>
      </c>
      <c r="BE15" s="189">
        <v>5</v>
      </c>
      <c r="BF15" s="189"/>
      <c r="BG15" s="116">
        <f t="shared" si="8"/>
        <v>5.6</v>
      </c>
      <c r="BH15" s="117">
        <f t="shared" si="9"/>
        <v>5.6</v>
      </c>
      <c r="BI15" s="118" t="str">
        <f t="shared" si="10"/>
        <v>C</v>
      </c>
      <c r="BJ15" s="119">
        <f t="shared" si="11"/>
        <v>2</v>
      </c>
      <c r="BK15" s="119" t="str">
        <f t="shared" si="12"/>
        <v>2.0</v>
      </c>
      <c r="BL15" s="137">
        <v>4</v>
      </c>
      <c r="BM15" s="138">
        <v>4</v>
      </c>
      <c r="BN15" s="148">
        <v>6.3</v>
      </c>
      <c r="BO15" s="189">
        <v>9</v>
      </c>
      <c r="BP15" s="189"/>
      <c r="BQ15" s="116">
        <f t="shared" si="13"/>
        <v>7.9</v>
      </c>
      <c r="BR15" s="117">
        <f t="shared" si="14"/>
        <v>7.9</v>
      </c>
      <c r="BS15" s="118" t="str">
        <f t="shared" si="15"/>
        <v>B</v>
      </c>
      <c r="BT15" s="119">
        <f t="shared" si="16"/>
        <v>3</v>
      </c>
      <c r="BU15" s="119" t="str">
        <f t="shared" si="17"/>
        <v>3.0</v>
      </c>
      <c r="BV15" s="137">
        <v>2</v>
      </c>
      <c r="BW15" s="138">
        <v>2</v>
      </c>
      <c r="BX15" s="249">
        <v>7</v>
      </c>
      <c r="BY15" s="256">
        <v>5</v>
      </c>
      <c r="BZ15" s="256"/>
      <c r="CA15" s="116">
        <f t="shared" si="18"/>
        <v>5.8</v>
      </c>
      <c r="CB15" s="117">
        <f t="shared" si="19"/>
        <v>5.8</v>
      </c>
      <c r="CC15" s="118" t="str">
        <f t="shared" si="20"/>
        <v>C</v>
      </c>
      <c r="CD15" s="119">
        <f t="shared" si="21"/>
        <v>2</v>
      </c>
      <c r="CE15" s="119" t="str">
        <f t="shared" si="22"/>
        <v>2.0</v>
      </c>
      <c r="CF15" s="137">
        <v>2</v>
      </c>
      <c r="CG15" s="138">
        <v>2</v>
      </c>
      <c r="CH15" s="209">
        <v>6</v>
      </c>
      <c r="CI15" s="239">
        <v>8</v>
      </c>
      <c r="CJ15" s="239"/>
      <c r="CK15" s="116">
        <f t="shared" si="23"/>
        <v>7.2</v>
      </c>
      <c r="CL15" s="117">
        <f t="shared" si="24"/>
        <v>7.2</v>
      </c>
      <c r="CM15" s="118" t="str">
        <f t="shared" si="25"/>
        <v>B</v>
      </c>
      <c r="CN15" s="119">
        <f t="shared" si="26"/>
        <v>3</v>
      </c>
      <c r="CO15" s="119" t="str">
        <f t="shared" si="27"/>
        <v>3.0</v>
      </c>
      <c r="CP15" s="137">
        <v>1</v>
      </c>
      <c r="CQ15" s="138">
        <v>1</v>
      </c>
      <c r="CR15" s="148">
        <v>5</v>
      </c>
      <c r="CS15" s="140">
        <v>7</v>
      </c>
      <c r="CT15" s="189"/>
      <c r="CU15" s="116">
        <f t="shared" si="28"/>
        <v>6.2</v>
      </c>
      <c r="CV15" s="117">
        <f t="shared" si="29"/>
        <v>6.2</v>
      </c>
      <c r="CW15" s="118" t="str">
        <f t="shared" si="30"/>
        <v>C</v>
      </c>
      <c r="CX15" s="119">
        <f t="shared" si="31"/>
        <v>2</v>
      </c>
      <c r="CY15" s="119" t="str">
        <f t="shared" si="32"/>
        <v>2.0</v>
      </c>
      <c r="CZ15" s="137">
        <v>2</v>
      </c>
      <c r="DA15" s="138">
        <v>2</v>
      </c>
      <c r="DB15" s="148">
        <v>6</v>
      </c>
      <c r="DC15" s="239">
        <v>6</v>
      </c>
      <c r="DD15" s="239"/>
      <c r="DE15" s="116">
        <f t="shared" si="33"/>
        <v>6</v>
      </c>
      <c r="DF15" s="117">
        <f t="shared" si="34"/>
        <v>6</v>
      </c>
      <c r="DG15" s="118" t="str">
        <f t="shared" si="35"/>
        <v>C</v>
      </c>
      <c r="DH15" s="119">
        <f t="shared" si="36"/>
        <v>2</v>
      </c>
      <c r="DI15" s="119" t="str">
        <f t="shared" si="37"/>
        <v>2.0</v>
      </c>
      <c r="DJ15" s="137">
        <v>2</v>
      </c>
      <c r="DK15" s="138">
        <v>2</v>
      </c>
      <c r="DL15" s="301">
        <f t="shared" si="38"/>
        <v>13</v>
      </c>
      <c r="DM15" s="310">
        <f t="shared" si="39"/>
        <v>2.2307692307692308</v>
      </c>
      <c r="DN15" s="312" t="str">
        <f t="shared" si="40"/>
        <v>2.23</v>
      </c>
      <c r="DO15" s="296" t="str">
        <f t="shared" si="41"/>
        <v>Lên lớp</v>
      </c>
      <c r="DP15" s="297">
        <f t="shared" si="42"/>
        <v>13</v>
      </c>
      <c r="DQ15" s="298">
        <f t="shared" si="43"/>
        <v>2.2307692307692308</v>
      </c>
      <c r="DR15" s="296" t="str">
        <f t="shared" si="44"/>
        <v>Lên lớp</v>
      </c>
      <c r="DT15" s="148">
        <v>8.4</v>
      </c>
      <c r="DU15" s="239">
        <v>9</v>
      </c>
      <c r="DV15" s="239"/>
      <c r="DW15" s="116">
        <f t="shared" si="45"/>
        <v>8.8000000000000007</v>
      </c>
      <c r="DX15" s="117">
        <f t="shared" si="46"/>
        <v>8.8000000000000007</v>
      </c>
      <c r="DY15" s="118" t="str">
        <f t="shared" si="47"/>
        <v>A</v>
      </c>
      <c r="DZ15" s="119">
        <f t="shared" si="48"/>
        <v>4</v>
      </c>
      <c r="EA15" s="119" t="str">
        <f t="shared" si="0"/>
        <v>4.0</v>
      </c>
      <c r="EB15" s="137">
        <v>3</v>
      </c>
      <c r="EC15" s="138">
        <v>3</v>
      </c>
      <c r="ED15" s="148">
        <v>6.6</v>
      </c>
      <c r="EE15" s="189">
        <v>7</v>
      </c>
      <c r="EF15" s="189"/>
      <c r="EG15" s="116">
        <f t="shared" si="49"/>
        <v>6.8</v>
      </c>
      <c r="EH15" s="117">
        <f t="shared" si="50"/>
        <v>6.8</v>
      </c>
      <c r="EI15" s="118" t="str">
        <f t="shared" si="51"/>
        <v>C+</v>
      </c>
      <c r="EJ15" s="119">
        <f t="shared" si="52"/>
        <v>2.5</v>
      </c>
      <c r="EK15" s="119" t="str">
        <f t="shared" si="53"/>
        <v>2.5</v>
      </c>
      <c r="EL15" s="137">
        <v>3</v>
      </c>
      <c r="EM15" s="138">
        <v>3</v>
      </c>
      <c r="EN15" s="209">
        <v>5.3</v>
      </c>
      <c r="EO15" s="189">
        <v>6</v>
      </c>
      <c r="EP15" s="189"/>
      <c r="EQ15" s="116">
        <f t="shared" si="54"/>
        <v>5.7</v>
      </c>
      <c r="ER15" s="117">
        <f t="shared" si="55"/>
        <v>5.7</v>
      </c>
      <c r="ES15" s="118" t="str">
        <f t="shared" si="56"/>
        <v>C</v>
      </c>
      <c r="ET15" s="119">
        <f t="shared" si="57"/>
        <v>2</v>
      </c>
      <c r="EU15" s="119" t="str">
        <f t="shared" si="1"/>
        <v>2.0</v>
      </c>
      <c r="EV15" s="137">
        <v>3</v>
      </c>
      <c r="EW15" s="138">
        <v>3</v>
      </c>
      <c r="EX15" s="209">
        <v>5.6</v>
      </c>
      <c r="EY15" s="189">
        <v>4</v>
      </c>
      <c r="EZ15" s="189"/>
      <c r="FA15" s="116">
        <f t="shared" si="58"/>
        <v>4.5999999999999996</v>
      </c>
      <c r="FB15" s="117">
        <f t="shared" si="59"/>
        <v>4.5999999999999996</v>
      </c>
      <c r="FC15" s="118" t="str">
        <f t="shared" si="60"/>
        <v>D</v>
      </c>
      <c r="FD15" s="119">
        <f t="shared" si="61"/>
        <v>1</v>
      </c>
      <c r="FE15" s="119" t="str">
        <f t="shared" si="62"/>
        <v>1.0</v>
      </c>
      <c r="FF15" s="137">
        <v>3</v>
      </c>
      <c r="FG15" s="138">
        <v>3</v>
      </c>
      <c r="FH15" s="148">
        <v>7</v>
      </c>
      <c r="FI15" s="189">
        <v>9</v>
      </c>
      <c r="FJ15" s="189"/>
      <c r="FK15" s="116">
        <f t="shared" si="63"/>
        <v>8.1999999999999993</v>
      </c>
      <c r="FL15" s="117">
        <f t="shared" si="64"/>
        <v>8.1999999999999993</v>
      </c>
      <c r="FM15" s="118" t="str">
        <f t="shared" si="65"/>
        <v>B+</v>
      </c>
      <c r="FN15" s="119">
        <f t="shared" si="66"/>
        <v>3.5</v>
      </c>
      <c r="FO15" s="119" t="str">
        <f t="shared" si="67"/>
        <v>3.5</v>
      </c>
      <c r="FP15" s="137">
        <v>3</v>
      </c>
      <c r="FQ15" s="138">
        <v>3</v>
      </c>
      <c r="FR15" s="301">
        <f t="shared" si="68"/>
        <v>15</v>
      </c>
      <c r="FS15" s="310">
        <f t="shared" si="69"/>
        <v>2.6</v>
      </c>
      <c r="FT15" s="312" t="str">
        <f t="shared" si="70"/>
        <v>2.60</v>
      </c>
      <c r="FU15" s="189" t="str">
        <f t="shared" si="71"/>
        <v>Lên lớp</v>
      </c>
      <c r="FV15" s="526">
        <f t="shared" si="72"/>
        <v>28</v>
      </c>
      <c r="FW15" s="310">
        <f t="shared" si="73"/>
        <v>2.4285714285714284</v>
      </c>
      <c r="FX15" s="312" t="str">
        <f t="shared" si="74"/>
        <v>2.43</v>
      </c>
      <c r="FY15" s="527">
        <f t="shared" si="75"/>
        <v>28</v>
      </c>
      <c r="FZ15" s="528">
        <f t="shared" si="76"/>
        <v>2.4285714285714284</v>
      </c>
      <c r="GA15" s="529" t="str">
        <f t="shared" si="77"/>
        <v>Lên lớp</v>
      </c>
      <c r="GB15" s="131"/>
      <c r="GC15" s="148">
        <v>6.6</v>
      </c>
      <c r="GD15" s="239">
        <v>5</v>
      </c>
      <c r="GE15" s="239"/>
      <c r="GF15" s="116">
        <f t="shared" si="78"/>
        <v>5.6</v>
      </c>
      <c r="GG15" s="117">
        <f t="shared" si="79"/>
        <v>5.6</v>
      </c>
      <c r="GH15" s="118" t="str">
        <f t="shared" si="80"/>
        <v>C</v>
      </c>
      <c r="GI15" s="119">
        <f t="shared" si="81"/>
        <v>2</v>
      </c>
      <c r="GJ15" s="119" t="str">
        <f t="shared" si="82"/>
        <v>2.0</v>
      </c>
      <c r="GK15" s="137">
        <v>4</v>
      </c>
      <c r="GL15" s="138">
        <v>4</v>
      </c>
      <c r="GM15" s="148">
        <v>5</v>
      </c>
      <c r="GN15" s="239">
        <v>5</v>
      </c>
      <c r="GO15" s="239"/>
      <c r="GP15" s="116">
        <f t="shared" si="83"/>
        <v>5</v>
      </c>
      <c r="GQ15" s="117">
        <f t="shared" si="84"/>
        <v>5</v>
      </c>
      <c r="GR15" s="118" t="str">
        <f t="shared" si="85"/>
        <v>D+</v>
      </c>
      <c r="GS15" s="119">
        <f t="shared" si="86"/>
        <v>1.5</v>
      </c>
      <c r="GT15" s="119" t="str">
        <f t="shared" si="87"/>
        <v>1.5</v>
      </c>
      <c r="GU15" s="137">
        <v>2</v>
      </c>
      <c r="GV15" s="138">
        <v>2</v>
      </c>
      <c r="GW15" s="148">
        <v>5.7</v>
      </c>
      <c r="GX15" s="189">
        <v>5</v>
      </c>
      <c r="GY15" s="189"/>
      <c r="GZ15" s="116">
        <f t="shared" si="88"/>
        <v>5.3</v>
      </c>
      <c r="HA15" s="117">
        <f t="shared" si="89"/>
        <v>5.3</v>
      </c>
      <c r="HB15" s="118" t="str">
        <f t="shared" si="90"/>
        <v>D+</v>
      </c>
      <c r="HC15" s="119">
        <f t="shared" si="91"/>
        <v>1.5</v>
      </c>
      <c r="HD15" s="119" t="str">
        <f t="shared" si="92"/>
        <v>1.5</v>
      </c>
      <c r="HE15" s="137">
        <v>2</v>
      </c>
      <c r="HF15" s="138">
        <v>2</v>
      </c>
      <c r="HG15" s="148">
        <v>6.3</v>
      </c>
      <c r="HH15" s="256">
        <v>5</v>
      </c>
      <c r="HI15" s="256"/>
      <c r="HJ15" s="116">
        <f t="shared" si="93"/>
        <v>5.5</v>
      </c>
      <c r="HK15" s="117">
        <f t="shared" si="94"/>
        <v>5.5</v>
      </c>
      <c r="HL15" s="118" t="str">
        <f t="shared" si="95"/>
        <v>C</v>
      </c>
      <c r="HM15" s="119">
        <f t="shared" si="96"/>
        <v>2</v>
      </c>
      <c r="HN15" s="119" t="str">
        <f t="shared" si="97"/>
        <v>2.0</v>
      </c>
      <c r="HO15" s="137">
        <v>3</v>
      </c>
      <c r="HP15" s="138">
        <v>3</v>
      </c>
      <c r="HQ15" s="148">
        <v>6</v>
      </c>
      <c r="HR15" s="189">
        <v>7</v>
      </c>
      <c r="HS15" s="130"/>
      <c r="HT15" s="116">
        <f t="shared" si="98"/>
        <v>6.6</v>
      </c>
      <c r="HU15" s="117">
        <f t="shared" si="99"/>
        <v>6.6</v>
      </c>
      <c r="HV15" s="118" t="str">
        <f t="shared" si="100"/>
        <v>C+</v>
      </c>
      <c r="HW15" s="119">
        <f t="shared" si="101"/>
        <v>2.5</v>
      </c>
      <c r="HX15" s="119" t="str">
        <f t="shared" si="102"/>
        <v>2.5</v>
      </c>
      <c r="HY15" s="137">
        <v>3</v>
      </c>
      <c r="HZ15" s="138">
        <v>3</v>
      </c>
      <c r="IA15" s="301">
        <f t="shared" si="103"/>
        <v>14</v>
      </c>
      <c r="IB15" s="310">
        <f t="shared" si="104"/>
        <v>1.9642857142857142</v>
      </c>
      <c r="IC15" s="312" t="str">
        <f t="shared" si="105"/>
        <v>1.96</v>
      </c>
      <c r="ID15" s="130"/>
      <c r="IE15" s="130"/>
      <c r="IF15" s="130"/>
      <c r="IG15" s="130"/>
      <c r="IH15" s="130"/>
      <c r="II15" s="130"/>
      <c r="IJ15" s="130"/>
      <c r="IK15" s="130"/>
      <c r="IL15" s="130"/>
      <c r="IM15" s="131"/>
      <c r="IN15" s="129"/>
      <c r="IO15" s="130"/>
      <c r="IP15" s="130"/>
      <c r="IQ15" s="130"/>
      <c r="IR15" s="130"/>
      <c r="IS15" s="130"/>
      <c r="IT15" s="130"/>
      <c r="IU15" s="130"/>
      <c r="IV15" s="137">
        <v>3</v>
      </c>
      <c r="IW15" s="131"/>
    </row>
    <row r="16" spans="1:257" ht="18">
      <c r="A16" s="80">
        <v>16</v>
      </c>
      <c r="B16" s="22" t="s">
        <v>450</v>
      </c>
      <c r="C16" s="80" t="s">
        <v>499</v>
      </c>
      <c r="D16" s="86" t="s">
        <v>279</v>
      </c>
      <c r="E16" s="100" t="s">
        <v>422</v>
      </c>
      <c r="F16" s="100"/>
      <c r="G16" s="85" t="s">
        <v>500</v>
      </c>
      <c r="H16" s="83" t="s">
        <v>453</v>
      </c>
      <c r="I16" s="91"/>
      <c r="J16" s="83" t="s">
        <v>37</v>
      </c>
      <c r="K16" s="38" t="s">
        <v>38</v>
      </c>
      <c r="L16" s="38"/>
      <c r="M16" s="38"/>
      <c r="N16" s="38"/>
      <c r="O16" s="38"/>
      <c r="P16" s="38"/>
      <c r="Q16" s="38"/>
      <c r="R16" s="38"/>
      <c r="S16" s="38"/>
      <c r="T16" s="38"/>
      <c r="U16" s="38"/>
      <c r="V16" s="38"/>
      <c r="W16" s="38"/>
      <c r="X16" s="38"/>
      <c r="Y16" s="38"/>
      <c r="Z16" s="38"/>
      <c r="AA16" s="38"/>
      <c r="AB16" s="38"/>
      <c r="AC16" s="38"/>
      <c r="AD16" s="38"/>
      <c r="AE16" s="38"/>
      <c r="AF16" s="38"/>
      <c r="AG16" s="38"/>
      <c r="AH16" s="38"/>
      <c r="AI16" s="38"/>
      <c r="AJ16" s="38"/>
      <c r="AK16" s="38"/>
      <c r="AL16" s="38"/>
      <c r="AM16" s="38"/>
      <c r="AN16" s="38"/>
      <c r="AO16" s="38"/>
      <c r="AP16" s="38"/>
      <c r="AQ16" s="38"/>
      <c r="AR16" s="38"/>
      <c r="AS16" s="38"/>
      <c r="AT16" s="38"/>
      <c r="AU16" s="38"/>
      <c r="AV16" s="6">
        <v>6.3</v>
      </c>
      <c r="AW16" s="3" t="str">
        <f t="shared" si="2"/>
        <v>C</v>
      </c>
      <c r="AX16" s="4">
        <f t="shared" si="3"/>
        <v>2</v>
      </c>
      <c r="AY16" s="13" t="str">
        <f t="shared" si="4"/>
        <v>2.0</v>
      </c>
      <c r="AZ16" s="15">
        <v>7</v>
      </c>
      <c r="BA16" s="3" t="str">
        <f t="shared" si="5"/>
        <v>B</v>
      </c>
      <c r="BB16" s="4">
        <f t="shared" si="6"/>
        <v>3</v>
      </c>
      <c r="BC16" s="122" t="str">
        <f t="shared" si="7"/>
        <v>3.0</v>
      </c>
      <c r="BD16" s="148">
        <v>8.8000000000000007</v>
      </c>
      <c r="BE16" s="189">
        <v>6</v>
      </c>
      <c r="BF16" s="189"/>
      <c r="BG16" s="116">
        <f t="shared" si="8"/>
        <v>7.1</v>
      </c>
      <c r="BH16" s="117">
        <f t="shared" si="9"/>
        <v>7.1</v>
      </c>
      <c r="BI16" s="118" t="str">
        <f t="shared" si="10"/>
        <v>B</v>
      </c>
      <c r="BJ16" s="119">
        <f t="shared" si="11"/>
        <v>3</v>
      </c>
      <c r="BK16" s="119" t="str">
        <f t="shared" si="12"/>
        <v>3.0</v>
      </c>
      <c r="BL16" s="137">
        <v>4</v>
      </c>
      <c r="BM16" s="138">
        <v>4</v>
      </c>
      <c r="BN16" s="148">
        <v>6</v>
      </c>
      <c r="BO16" s="189">
        <v>8</v>
      </c>
      <c r="BP16" s="189"/>
      <c r="BQ16" s="116">
        <f t="shared" si="13"/>
        <v>7.2</v>
      </c>
      <c r="BR16" s="117">
        <f t="shared" si="14"/>
        <v>7.2</v>
      </c>
      <c r="BS16" s="118" t="str">
        <f t="shared" si="15"/>
        <v>B</v>
      </c>
      <c r="BT16" s="119">
        <f t="shared" si="16"/>
        <v>3</v>
      </c>
      <c r="BU16" s="119" t="str">
        <f t="shared" si="17"/>
        <v>3.0</v>
      </c>
      <c r="BV16" s="137">
        <v>2</v>
      </c>
      <c r="BW16" s="138">
        <v>2</v>
      </c>
      <c r="BX16" s="249">
        <v>5.3</v>
      </c>
      <c r="BY16" s="256">
        <v>5</v>
      </c>
      <c r="BZ16" s="256"/>
      <c r="CA16" s="116">
        <f t="shared" si="18"/>
        <v>5.0999999999999996</v>
      </c>
      <c r="CB16" s="117">
        <f t="shared" si="19"/>
        <v>5.0999999999999996</v>
      </c>
      <c r="CC16" s="118" t="str">
        <f t="shared" si="20"/>
        <v>D+</v>
      </c>
      <c r="CD16" s="119">
        <f t="shared" si="21"/>
        <v>1.5</v>
      </c>
      <c r="CE16" s="119" t="str">
        <f t="shared" si="22"/>
        <v>1.5</v>
      </c>
      <c r="CF16" s="137">
        <v>2</v>
      </c>
      <c r="CG16" s="138">
        <v>2</v>
      </c>
      <c r="CH16" s="209">
        <v>7.3</v>
      </c>
      <c r="CI16" s="239">
        <v>8</v>
      </c>
      <c r="CJ16" s="239"/>
      <c r="CK16" s="116">
        <f t="shared" si="23"/>
        <v>7.7</v>
      </c>
      <c r="CL16" s="117">
        <f t="shared" si="24"/>
        <v>7.7</v>
      </c>
      <c r="CM16" s="118" t="str">
        <f t="shared" si="25"/>
        <v>B</v>
      </c>
      <c r="CN16" s="119">
        <f t="shared" si="26"/>
        <v>3</v>
      </c>
      <c r="CO16" s="119" t="str">
        <f t="shared" si="27"/>
        <v>3.0</v>
      </c>
      <c r="CP16" s="137">
        <v>1</v>
      </c>
      <c r="CQ16" s="138">
        <v>1</v>
      </c>
      <c r="CR16" s="287">
        <v>5</v>
      </c>
      <c r="CS16" s="140">
        <v>5</v>
      </c>
      <c r="CT16" s="189"/>
      <c r="CU16" s="116">
        <f t="shared" si="28"/>
        <v>5</v>
      </c>
      <c r="CV16" s="117">
        <f t="shared" si="29"/>
        <v>5</v>
      </c>
      <c r="CW16" s="118" t="str">
        <f t="shared" si="30"/>
        <v>D+</v>
      </c>
      <c r="CX16" s="119">
        <f t="shared" si="31"/>
        <v>1.5</v>
      </c>
      <c r="CY16" s="119" t="str">
        <f t="shared" si="32"/>
        <v>1.5</v>
      </c>
      <c r="CZ16" s="137">
        <v>2</v>
      </c>
      <c r="DA16" s="138">
        <v>2</v>
      </c>
      <c r="DB16" s="148">
        <v>6.7</v>
      </c>
      <c r="DC16" s="239">
        <v>7</v>
      </c>
      <c r="DD16" s="239"/>
      <c r="DE16" s="116">
        <f t="shared" si="33"/>
        <v>6.9</v>
      </c>
      <c r="DF16" s="117">
        <f t="shared" si="34"/>
        <v>6.9</v>
      </c>
      <c r="DG16" s="118" t="str">
        <f t="shared" si="35"/>
        <v>C+</v>
      </c>
      <c r="DH16" s="119">
        <f t="shared" si="36"/>
        <v>2.5</v>
      </c>
      <c r="DI16" s="119" t="str">
        <f t="shared" si="37"/>
        <v>2.5</v>
      </c>
      <c r="DJ16" s="137">
        <v>2</v>
      </c>
      <c r="DK16" s="138">
        <v>2</v>
      </c>
      <c r="DL16" s="301">
        <f t="shared" si="38"/>
        <v>13</v>
      </c>
      <c r="DM16" s="310">
        <f t="shared" si="39"/>
        <v>2.4615384615384617</v>
      </c>
      <c r="DN16" s="312" t="str">
        <f t="shared" si="40"/>
        <v>2.46</v>
      </c>
      <c r="DO16" s="296" t="str">
        <f t="shared" si="41"/>
        <v>Lên lớp</v>
      </c>
      <c r="DP16" s="297">
        <f t="shared" si="42"/>
        <v>13</v>
      </c>
      <c r="DQ16" s="298">
        <f t="shared" si="43"/>
        <v>2.4615384615384617</v>
      </c>
      <c r="DR16" s="296" t="str">
        <f t="shared" si="44"/>
        <v>Lên lớp</v>
      </c>
      <c r="DT16" s="148">
        <v>8.4</v>
      </c>
      <c r="DU16" s="239">
        <v>9</v>
      </c>
      <c r="DV16" s="239"/>
      <c r="DW16" s="116">
        <f t="shared" si="45"/>
        <v>8.8000000000000007</v>
      </c>
      <c r="DX16" s="117">
        <f t="shared" si="46"/>
        <v>8.8000000000000007</v>
      </c>
      <c r="DY16" s="118" t="str">
        <f t="shared" si="47"/>
        <v>A</v>
      </c>
      <c r="DZ16" s="119">
        <f t="shared" si="48"/>
        <v>4</v>
      </c>
      <c r="EA16" s="119" t="str">
        <f t="shared" si="0"/>
        <v>4.0</v>
      </c>
      <c r="EB16" s="137">
        <v>3</v>
      </c>
      <c r="EC16" s="138">
        <v>3</v>
      </c>
      <c r="ED16" s="148">
        <v>7.6</v>
      </c>
      <c r="EE16" s="189">
        <v>9</v>
      </c>
      <c r="EF16" s="189"/>
      <c r="EG16" s="116">
        <f t="shared" si="49"/>
        <v>8.4</v>
      </c>
      <c r="EH16" s="117">
        <f t="shared" si="50"/>
        <v>8.4</v>
      </c>
      <c r="EI16" s="118" t="str">
        <f t="shared" si="51"/>
        <v>B+</v>
      </c>
      <c r="EJ16" s="119">
        <f t="shared" si="52"/>
        <v>3.5</v>
      </c>
      <c r="EK16" s="119" t="str">
        <f t="shared" si="53"/>
        <v>3.5</v>
      </c>
      <c r="EL16" s="137">
        <v>3</v>
      </c>
      <c r="EM16" s="138">
        <v>3</v>
      </c>
      <c r="EN16" s="209">
        <v>7.3</v>
      </c>
      <c r="EO16" s="189">
        <v>9</v>
      </c>
      <c r="EP16" s="189"/>
      <c r="EQ16" s="116">
        <f t="shared" si="54"/>
        <v>8.3000000000000007</v>
      </c>
      <c r="ER16" s="117">
        <f t="shared" si="55"/>
        <v>8.3000000000000007</v>
      </c>
      <c r="ES16" s="118" t="str">
        <f t="shared" si="56"/>
        <v>B+</v>
      </c>
      <c r="ET16" s="119">
        <f t="shared" si="57"/>
        <v>3.5</v>
      </c>
      <c r="EU16" s="119" t="str">
        <f t="shared" si="1"/>
        <v>3.5</v>
      </c>
      <c r="EV16" s="137">
        <v>3</v>
      </c>
      <c r="EW16" s="138">
        <v>3</v>
      </c>
      <c r="EX16" s="209">
        <v>6.6</v>
      </c>
      <c r="EY16" s="189">
        <v>7</v>
      </c>
      <c r="EZ16" s="189"/>
      <c r="FA16" s="116">
        <f t="shared" si="58"/>
        <v>6.8</v>
      </c>
      <c r="FB16" s="117">
        <f t="shared" si="59"/>
        <v>6.8</v>
      </c>
      <c r="FC16" s="118" t="str">
        <f t="shared" si="60"/>
        <v>C+</v>
      </c>
      <c r="FD16" s="119">
        <f t="shared" si="61"/>
        <v>2.5</v>
      </c>
      <c r="FE16" s="119" t="str">
        <f t="shared" si="62"/>
        <v>2.5</v>
      </c>
      <c r="FF16" s="137">
        <v>3</v>
      </c>
      <c r="FG16" s="138">
        <v>3</v>
      </c>
      <c r="FH16" s="148">
        <v>8.3000000000000007</v>
      </c>
      <c r="FI16" s="189">
        <v>9</v>
      </c>
      <c r="FJ16" s="189"/>
      <c r="FK16" s="116">
        <f t="shared" si="63"/>
        <v>8.6999999999999993</v>
      </c>
      <c r="FL16" s="117">
        <f t="shared" si="64"/>
        <v>8.6999999999999993</v>
      </c>
      <c r="FM16" s="118" t="str">
        <f t="shared" si="65"/>
        <v>A</v>
      </c>
      <c r="FN16" s="119">
        <f t="shared" si="66"/>
        <v>4</v>
      </c>
      <c r="FO16" s="119" t="str">
        <f t="shared" si="67"/>
        <v>4.0</v>
      </c>
      <c r="FP16" s="137">
        <v>3</v>
      </c>
      <c r="FQ16" s="138">
        <v>3</v>
      </c>
      <c r="FR16" s="301">
        <f t="shared" si="68"/>
        <v>15</v>
      </c>
      <c r="FS16" s="310">
        <f t="shared" si="69"/>
        <v>3.5</v>
      </c>
      <c r="FT16" s="312" t="str">
        <f t="shared" si="70"/>
        <v>3.50</v>
      </c>
      <c r="FU16" s="189" t="str">
        <f t="shared" si="71"/>
        <v>Lên lớp</v>
      </c>
      <c r="FV16" s="526">
        <f t="shared" si="72"/>
        <v>28</v>
      </c>
      <c r="FW16" s="310">
        <f t="shared" si="73"/>
        <v>3.0178571428571428</v>
      </c>
      <c r="FX16" s="312" t="str">
        <f t="shared" si="74"/>
        <v>3.02</v>
      </c>
      <c r="FY16" s="527">
        <f t="shared" si="75"/>
        <v>28</v>
      </c>
      <c r="FZ16" s="528">
        <f t="shared" si="76"/>
        <v>3.0178571428571428</v>
      </c>
      <c r="GA16" s="529" t="str">
        <f t="shared" si="77"/>
        <v>Lên lớp</v>
      </c>
      <c r="GB16" s="131"/>
      <c r="GC16" s="148">
        <v>7.2</v>
      </c>
      <c r="GD16" s="239">
        <v>7</v>
      </c>
      <c r="GE16" s="239"/>
      <c r="GF16" s="116">
        <f t="shared" si="78"/>
        <v>7.1</v>
      </c>
      <c r="GG16" s="117">
        <f t="shared" si="79"/>
        <v>7.1</v>
      </c>
      <c r="GH16" s="118" t="str">
        <f t="shared" si="80"/>
        <v>B</v>
      </c>
      <c r="GI16" s="119">
        <f t="shared" si="81"/>
        <v>3</v>
      </c>
      <c r="GJ16" s="119" t="str">
        <f t="shared" si="82"/>
        <v>3.0</v>
      </c>
      <c r="GK16" s="137">
        <v>4</v>
      </c>
      <c r="GL16" s="138">
        <v>4</v>
      </c>
      <c r="GM16" s="148">
        <v>7.3</v>
      </c>
      <c r="GN16" s="239">
        <v>9</v>
      </c>
      <c r="GO16" s="239"/>
      <c r="GP16" s="116">
        <f t="shared" si="83"/>
        <v>8.3000000000000007</v>
      </c>
      <c r="GQ16" s="117">
        <f t="shared" si="84"/>
        <v>8.3000000000000007</v>
      </c>
      <c r="GR16" s="118" t="str">
        <f t="shared" si="85"/>
        <v>B+</v>
      </c>
      <c r="GS16" s="119">
        <f t="shared" si="86"/>
        <v>3.5</v>
      </c>
      <c r="GT16" s="119" t="str">
        <f t="shared" si="87"/>
        <v>3.5</v>
      </c>
      <c r="GU16" s="137">
        <v>2</v>
      </c>
      <c r="GV16" s="138">
        <v>2</v>
      </c>
      <c r="GW16" s="148">
        <v>7</v>
      </c>
      <c r="GX16" s="189">
        <v>6</v>
      </c>
      <c r="GY16" s="189"/>
      <c r="GZ16" s="116">
        <f t="shared" si="88"/>
        <v>6.4</v>
      </c>
      <c r="HA16" s="117">
        <f t="shared" si="89"/>
        <v>6.4</v>
      </c>
      <c r="HB16" s="118" t="str">
        <f t="shared" si="90"/>
        <v>C</v>
      </c>
      <c r="HC16" s="119">
        <f t="shared" si="91"/>
        <v>2</v>
      </c>
      <c r="HD16" s="119" t="str">
        <f t="shared" si="92"/>
        <v>2.0</v>
      </c>
      <c r="HE16" s="137">
        <v>2</v>
      </c>
      <c r="HF16" s="138">
        <v>2</v>
      </c>
      <c r="HG16" s="148">
        <v>7.2</v>
      </c>
      <c r="HH16" s="256">
        <v>7</v>
      </c>
      <c r="HI16" s="256"/>
      <c r="HJ16" s="116">
        <f t="shared" si="93"/>
        <v>7.1</v>
      </c>
      <c r="HK16" s="117">
        <f t="shared" si="94"/>
        <v>7.1</v>
      </c>
      <c r="HL16" s="118" t="str">
        <f t="shared" si="95"/>
        <v>B</v>
      </c>
      <c r="HM16" s="119">
        <f t="shared" si="96"/>
        <v>3</v>
      </c>
      <c r="HN16" s="119" t="str">
        <f t="shared" si="97"/>
        <v>3.0</v>
      </c>
      <c r="HO16" s="137">
        <v>3</v>
      </c>
      <c r="HP16" s="138">
        <v>3</v>
      </c>
      <c r="HQ16" s="148">
        <v>6.3</v>
      </c>
      <c r="HR16" s="189">
        <v>6</v>
      </c>
      <c r="HS16" s="130"/>
      <c r="HT16" s="116">
        <f t="shared" si="98"/>
        <v>6.1</v>
      </c>
      <c r="HU16" s="117">
        <f t="shared" si="99"/>
        <v>6.1</v>
      </c>
      <c r="HV16" s="118" t="str">
        <f t="shared" si="100"/>
        <v>C</v>
      </c>
      <c r="HW16" s="119">
        <f t="shared" si="101"/>
        <v>2</v>
      </c>
      <c r="HX16" s="119" t="str">
        <f t="shared" si="102"/>
        <v>2.0</v>
      </c>
      <c r="HY16" s="137">
        <v>3</v>
      </c>
      <c r="HZ16" s="138">
        <v>3</v>
      </c>
      <c r="IA16" s="301">
        <f t="shared" si="103"/>
        <v>14</v>
      </c>
      <c r="IB16" s="310">
        <f t="shared" si="104"/>
        <v>2.7142857142857144</v>
      </c>
      <c r="IC16" s="312" t="str">
        <f t="shared" si="105"/>
        <v>2.71</v>
      </c>
      <c r="ID16" s="130"/>
      <c r="IE16" s="130"/>
      <c r="IF16" s="130"/>
      <c r="IG16" s="130"/>
      <c r="IH16" s="130"/>
      <c r="II16" s="130"/>
      <c r="IJ16" s="130"/>
      <c r="IK16" s="130"/>
      <c r="IL16" s="130"/>
      <c r="IM16" s="131"/>
      <c r="IN16" s="129"/>
      <c r="IO16" s="130"/>
      <c r="IP16" s="130"/>
      <c r="IQ16" s="130"/>
      <c r="IR16" s="130"/>
      <c r="IS16" s="130"/>
      <c r="IT16" s="130"/>
      <c r="IU16" s="130"/>
      <c r="IV16" s="137">
        <v>3</v>
      </c>
      <c r="IW16" s="131"/>
    </row>
    <row r="17" spans="1:257" ht="18">
      <c r="A17" s="80">
        <v>19</v>
      </c>
      <c r="B17" s="22" t="s">
        <v>450</v>
      </c>
      <c r="C17" s="80" t="s">
        <v>505</v>
      </c>
      <c r="D17" s="86" t="s">
        <v>508</v>
      </c>
      <c r="E17" s="100" t="s">
        <v>245</v>
      </c>
      <c r="F17" s="100"/>
      <c r="G17" s="85" t="s">
        <v>509</v>
      </c>
      <c r="H17" s="83" t="s">
        <v>457</v>
      </c>
      <c r="I17" s="83" t="s">
        <v>471</v>
      </c>
      <c r="J17" s="85" t="s">
        <v>37</v>
      </c>
      <c r="K17" s="38" t="s">
        <v>38</v>
      </c>
      <c r="L17" s="38"/>
      <c r="M17" s="38"/>
      <c r="N17" s="38"/>
      <c r="O17" s="38"/>
      <c r="P17" s="38"/>
      <c r="Q17" s="38"/>
      <c r="R17" s="38"/>
      <c r="S17" s="38"/>
      <c r="T17" s="38"/>
      <c r="U17" s="38"/>
      <c r="V17" s="38"/>
      <c r="W17" s="38"/>
      <c r="X17" s="38"/>
      <c r="Y17" s="38"/>
      <c r="Z17" s="38"/>
      <c r="AA17" s="38"/>
      <c r="AB17" s="38"/>
      <c r="AC17" s="38"/>
      <c r="AD17" s="38"/>
      <c r="AE17" s="38"/>
      <c r="AF17" s="38"/>
      <c r="AG17" s="38"/>
      <c r="AH17" s="38"/>
      <c r="AI17" s="38"/>
      <c r="AJ17" s="38"/>
      <c r="AK17" s="38"/>
      <c r="AL17" s="38"/>
      <c r="AM17" s="38"/>
      <c r="AN17" s="38"/>
      <c r="AO17" s="38"/>
      <c r="AP17" s="38"/>
      <c r="AQ17" s="38"/>
      <c r="AR17" s="38"/>
      <c r="AS17" s="38"/>
      <c r="AT17" s="38"/>
      <c r="AU17" s="38"/>
      <c r="AV17" s="6">
        <v>7.7</v>
      </c>
      <c r="AW17" s="3" t="str">
        <f>IF(AV17&gt;=8.5,"A",IF(AV17&gt;=8,"B+",IF(AV17&gt;=7,"B",IF(AV17&gt;=6.5,"C+",IF(AV17&gt;=5.5,"C",IF(AV17&gt;=5,"D+",IF(AV17&gt;=4,"D","F")))))))</f>
        <v>B</v>
      </c>
      <c r="AX17" s="4">
        <f>IF(AW17="A",4,IF(AW17="B+",3.5,IF(AW17="B",3,IF(AW17="C+",2.5,IF(AW17="C",2,IF(AW17="D+",1.5,IF(AW17="D",1,0)))))))</f>
        <v>3</v>
      </c>
      <c r="AY17" s="13" t="str">
        <f>TEXT(AX17,"0.0")</f>
        <v>3.0</v>
      </c>
      <c r="AZ17" s="15">
        <v>6</v>
      </c>
      <c r="BA17" s="3" t="str">
        <f>IF(AZ17&gt;=8.5,"A",IF(AZ17&gt;=8,"B+",IF(AZ17&gt;=7,"B",IF(AZ17&gt;=6.5,"C+",IF(AZ17&gt;=5.5,"C",IF(AZ17&gt;=5,"D+",IF(AZ17&gt;=4,"D","F")))))))</f>
        <v>C</v>
      </c>
      <c r="BB17" s="4">
        <f>IF(BA17="A",4,IF(BA17="B+",3.5,IF(BA17="B",3,IF(BA17="C+",2.5,IF(BA17="C",2,IF(BA17="D+",1.5,IF(BA17="D",1,0)))))))</f>
        <v>2</v>
      </c>
      <c r="BC17" s="122" t="str">
        <f>TEXT(BB17,"0.0")</f>
        <v>2.0</v>
      </c>
      <c r="BD17" s="148">
        <v>7.5</v>
      </c>
      <c r="BE17" s="189">
        <v>6</v>
      </c>
      <c r="BF17" s="189"/>
      <c r="BG17" s="116">
        <f t="shared" si="8"/>
        <v>6.6</v>
      </c>
      <c r="BH17" s="117">
        <f t="shared" si="9"/>
        <v>6.6</v>
      </c>
      <c r="BI17" s="118" t="str">
        <f t="shared" si="10"/>
        <v>C+</v>
      </c>
      <c r="BJ17" s="119">
        <f t="shared" si="11"/>
        <v>2.5</v>
      </c>
      <c r="BK17" s="119" t="str">
        <f t="shared" si="12"/>
        <v>2.5</v>
      </c>
      <c r="BL17" s="137">
        <v>4</v>
      </c>
      <c r="BM17" s="138">
        <v>4</v>
      </c>
      <c r="BN17" s="148">
        <v>7.3</v>
      </c>
      <c r="BO17" s="189">
        <v>6</v>
      </c>
      <c r="BP17" s="189"/>
      <c r="BQ17" s="116">
        <f t="shared" si="13"/>
        <v>6.5</v>
      </c>
      <c r="BR17" s="117">
        <f t="shared" si="14"/>
        <v>6.5</v>
      </c>
      <c r="BS17" s="118" t="str">
        <f t="shared" si="15"/>
        <v>C+</v>
      </c>
      <c r="BT17" s="119">
        <f t="shared" si="16"/>
        <v>2.5</v>
      </c>
      <c r="BU17" s="119" t="str">
        <f t="shared" si="17"/>
        <v>2.5</v>
      </c>
      <c r="BV17" s="137">
        <v>2</v>
      </c>
      <c r="BW17" s="138">
        <v>2</v>
      </c>
      <c r="BX17" s="249">
        <v>7.3</v>
      </c>
      <c r="BY17" s="256">
        <v>7</v>
      </c>
      <c r="BZ17" s="256"/>
      <c r="CA17" s="116">
        <f t="shared" si="18"/>
        <v>7.1</v>
      </c>
      <c r="CB17" s="117">
        <f t="shared" si="19"/>
        <v>7.1</v>
      </c>
      <c r="CC17" s="118" t="str">
        <f t="shared" si="20"/>
        <v>B</v>
      </c>
      <c r="CD17" s="119">
        <f t="shared" si="21"/>
        <v>3</v>
      </c>
      <c r="CE17" s="119" t="str">
        <f t="shared" si="22"/>
        <v>3.0</v>
      </c>
      <c r="CF17" s="137">
        <v>2</v>
      </c>
      <c r="CG17" s="138">
        <v>2</v>
      </c>
      <c r="CH17" s="209">
        <v>8</v>
      </c>
      <c r="CI17" s="239">
        <v>8</v>
      </c>
      <c r="CJ17" s="239"/>
      <c r="CK17" s="116">
        <f t="shared" si="23"/>
        <v>8</v>
      </c>
      <c r="CL17" s="117">
        <f t="shared" si="24"/>
        <v>8</v>
      </c>
      <c r="CM17" s="118" t="str">
        <f t="shared" si="25"/>
        <v>B+</v>
      </c>
      <c r="CN17" s="119">
        <f t="shared" si="26"/>
        <v>3.5</v>
      </c>
      <c r="CO17" s="119" t="str">
        <f t="shared" si="27"/>
        <v>3.5</v>
      </c>
      <c r="CP17" s="137">
        <v>1</v>
      </c>
      <c r="CQ17" s="138">
        <v>1</v>
      </c>
      <c r="CR17" s="148">
        <v>8.3000000000000007</v>
      </c>
      <c r="CS17" s="189">
        <v>8</v>
      </c>
      <c r="CT17" s="189"/>
      <c r="CU17" s="116">
        <f t="shared" si="28"/>
        <v>8.1</v>
      </c>
      <c r="CV17" s="117">
        <f t="shared" si="29"/>
        <v>8.1</v>
      </c>
      <c r="CW17" s="118" t="str">
        <f t="shared" si="30"/>
        <v>B+</v>
      </c>
      <c r="CX17" s="119">
        <f t="shared" si="31"/>
        <v>3.5</v>
      </c>
      <c r="CY17" s="119" t="str">
        <f t="shared" si="32"/>
        <v>3.5</v>
      </c>
      <c r="CZ17" s="137">
        <v>2</v>
      </c>
      <c r="DA17" s="138">
        <v>2</v>
      </c>
      <c r="DB17" s="148">
        <v>6.7</v>
      </c>
      <c r="DC17" s="239">
        <v>7</v>
      </c>
      <c r="DD17" s="239"/>
      <c r="DE17" s="116">
        <f t="shared" si="33"/>
        <v>6.9</v>
      </c>
      <c r="DF17" s="117">
        <f t="shared" si="34"/>
        <v>6.9</v>
      </c>
      <c r="DG17" s="118" t="str">
        <f t="shared" si="35"/>
        <v>C+</v>
      </c>
      <c r="DH17" s="119">
        <f t="shared" si="36"/>
        <v>2.5</v>
      </c>
      <c r="DI17" s="119" t="str">
        <f t="shared" si="37"/>
        <v>2.5</v>
      </c>
      <c r="DJ17" s="137">
        <v>2</v>
      </c>
      <c r="DK17" s="138">
        <v>2</v>
      </c>
      <c r="DL17" s="301">
        <f t="shared" si="38"/>
        <v>13</v>
      </c>
      <c r="DM17" s="310">
        <f t="shared" si="39"/>
        <v>2.8076923076923075</v>
      </c>
      <c r="DN17" s="312" t="str">
        <f t="shared" si="40"/>
        <v>2.81</v>
      </c>
      <c r="DO17" s="296" t="str">
        <f t="shared" si="41"/>
        <v>Lên lớp</v>
      </c>
      <c r="DP17" s="297">
        <f t="shared" si="42"/>
        <v>13</v>
      </c>
      <c r="DQ17" s="298">
        <f t="shared" si="43"/>
        <v>2.8076923076923075</v>
      </c>
      <c r="DR17" s="296" t="str">
        <f t="shared" si="44"/>
        <v>Lên lớp</v>
      </c>
      <c r="DT17" s="148">
        <v>9.1999999999999993</v>
      </c>
      <c r="DU17" s="239">
        <v>8</v>
      </c>
      <c r="DV17" s="239"/>
      <c r="DW17" s="116">
        <f t="shared" si="45"/>
        <v>8.5</v>
      </c>
      <c r="DX17" s="117">
        <f t="shared" si="46"/>
        <v>8.5</v>
      </c>
      <c r="DY17" s="118" t="str">
        <f t="shared" si="47"/>
        <v>A</v>
      </c>
      <c r="DZ17" s="119">
        <f t="shared" si="48"/>
        <v>4</v>
      </c>
      <c r="EA17" s="119" t="str">
        <f t="shared" si="0"/>
        <v>4.0</v>
      </c>
      <c r="EB17" s="137">
        <v>3</v>
      </c>
      <c r="EC17" s="138">
        <v>3</v>
      </c>
      <c r="ED17" s="148">
        <v>8.1</v>
      </c>
      <c r="EE17" s="236"/>
      <c r="EF17" s="189">
        <v>8</v>
      </c>
      <c r="EG17" s="116">
        <f t="shared" si="49"/>
        <v>3.2</v>
      </c>
      <c r="EH17" s="117">
        <f t="shared" si="50"/>
        <v>8</v>
      </c>
      <c r="EI17" s="118" t="str">
        <f t="shared" si="51"/>
        <v>B+</v>
      </c>
      <c r="EJ17" s="119">
        <f t="shared" si="52"/>
        <v>3.5</v>
      </c>
      <c r="EK17" s="119" t="str">
        <f t="shared" si="53"/>
        <v>3.5</v>
      </c>
      <c r="EL17" s="137">
        <v>3</v>
      </c>
      <c r="EM17" s="138">
        <v>3</v>
      </c>
      <c r="EN17" s="209">
        <v>8.1999999999999993</v>
      </c>
      <c r="EO17" s="189">
        <v>9</v>
      </c>
      <c r="EP17" s="189"/>
      <c r="EQ17" s="116">
        <f t="shared" si="54"/>
        <v>8.6999999999999993</v>
      </c>
      <c r="ER17" s="117">
        <f t="shared" si="55"/>
        <v>8.6999999999999993</v>
      </c>
      <c r="ES17" s="118" t="str">
        <f t="shared" si="56"/>
        <v>A</v>
      </c>
      <c r="ET17" s="119">
        <f t="shared" si="57"/>
        <v>4</v>
      </c>
      <c r="EU17" s="119" t="str">
        <f t="shared" si="1"/>
        <v>4.0</v>
      </c>
      <c r="EV17" s="137">
        <v>3</v>
      </c>
      <c r="EW17" s="138">
        <v>3</v>
      </c>
      <c r="EX17" s="209">
        <v>7.4</v>
      </c>
      <c r="EY17" s="189">
        <v>9</v>
      </c>
      <c r="EZ17" s="189"/>
      <c r="FA17" s="116">
        <f t="shared" si="58"/>
        <v>8.4</v>
      </c>
      <c r="FB17" s="117">
        <f t="shared" si="59"/>
        <v>8.4</v>
      </c>
      <c r="FC17" s="118" t="str">
        <f t="shared" si="60"/>
        <v>B+</v>
      </c>
      <c r="FD17" s="119">
        <f t="shared" si="61"/>
        <v>3.5</v>
      </c>
      <c r="FE17" s="119" t="str">
        <f t="shared" si="62"/>
        <v>3.5</v>
      </c>
      <c r="FF17" s="137">
        <v>3</v>
      </c>
      <c r="FG17" s="138">
        <v>3</v>
      </c>
      <c r="FH17" s="148">
        <v>7.7</v>
      </c>
      <c r="FI17" s="189">
        <v>7</v>
      </c>
      <c r="FJ17" s="189"/>
      <c r="FK17" s="116">
        <f t="shared" si="63"/>
        <v>7.3</v>
      </c>
      <c r="FL17" s="117">
        <f t="shared" si="64"/>
        <v>7.3</v>
      </c>
      <c r="FM17" s="118" t="str">
        <f t="shared" si="65"/>
        <v>B</v>
      </c>
      <c r="FN17" s="119">
        <f t="shared" si="66"/>
        <v>3</v>
      </c>
      <c r="FO17" s="119" t="str">
        <f t="shared" si="67"/>
        <v>3.0</v>
      </c>
      <c r="FP17" s="137">
        <v>3</v>
      </c>
      <c r="FQ17" s="138">
        <v>3</v>
      </c>
      <c r="FR17" s="301">
        <f t="shared" si="68"/>
        <v>15</v>
      </c>
      <c r="FS17" s="310">
        <f t="shared" si="69"/>
        <v>3.6</v>
      </c>
      <c r="FT17" s="312" t="str">
        <f t="shared" si="70"/>
        <v>3.60</v>
      </c>
      <c r="FU17" s="189" t="str">
        <f t="shared" si="71"/>
        <v>Lên lớp</v>
      </c>
      <c r="FV17" s="526">
        <f t="shared" si="72"/>
        <v>28</v>
      </c>
      <c r="FW17" s="310">
        <f t="shared" si="73"/>
        <v>3.2321428571428572</v>
      </c>
      <c r="FX17" s="312" t="str">
        <f t="shared" si="74"/>
        <v>3.23</v>
      </c>
      <c r="FY17" s="527">
        <f t="shared" si="75"/>
        <v>28</v>
      </c>
      <c r="FZ17" s="528">
        <f t="shared" si="76"/>
        <v>3.2321428571428572</v>
      </c>
      <c r="GA17" s="529" t="str">
        <f t="shared" si="77"/>
        <v>Lên lớp</v>
      </c>
      <c r="GB17" s="131"/>
      <c r="GC17" s="148">
        <v>6.8</v>
      </c>
      <c r="GD17" s="239">
        <v>5</v>
      </c>
      <c r="GE17" s="239"/>
      <c r="GF17" s="116">
        <f t="shared" si="78"/>
        <v>5.7</v>
      </c>
      <c r="GG17" s="117">
        <f t="shared" si="79"/>
        <v>5.7</v>
      </c>
      <c r="GH17" s="118" t="str">
        <f t="shared" si="80"/>
        <v>C</v>
      </c>
      <c r="GI17" s="119">
        <f t="shared" si="81"/>
        <v>2</v>
      </c>
      <c r="GJ17" s="119" t="str">
        <f t="shared" si="82"/>
        <v>2.0</v>
      </c>
      <c r="GK17" s="137">
        <v>4</v>
      </c>
      <c r="GL17" s="138">
        <v>4</v>
      </c>
      <c r="GM17" s="148">
        <v>9</v>
      </c>
      <c r="GN17" s="239">
        <v>9</v>
      </c>
      <c r="GO17" s="239"/>
      <c r="GP17" s="116">
        <f t="shared" si="83"/>
        <v>9</v>
      </c>
      <c r="GQ17" s="117">
        <f t="shared" si="84"/>
        <v>9</v>
      </c>
      <c r="GR17" s="118" t="str">
        <f t="shared" si="85"/>
        <v>A</v>
      </c>
      <c r="GS17" s="119">
        <f t="shared" si="86"/>
        <v>4</v>
      </c>
      <c r="GT17" s="119" t="str">
        <f t="shared" si="87"/>
        <v>4.0</v>
      </c>
      <c r="GU17" s="137">
        <v>2</v>
      </c>
      <c r="GV17" s="138">
        <v>2</v>
      </c>
      <c r="GW17" s="148">
        <v>7.7</v>
      </c>
      <c r="GX17" s="189">
        <v>9</v>
      </c>
      <c r="GY17" s="189"/>
      <c r="GZ17" s="116">
        <f t="shared" si="88"/>
        <v>8.5</v>
      </c>
      <c r="HA17" s="117">
        <f t="shared" si="89"/>
        <v>8.5</v>
      </c>
      <c r="HB17" s="118" t="str">
        <f t="shared" si="90"/>
        <v>A</v>
      </c>
      <c r="HC17" s="119">
        <f t="shared" si="91"/>
        <v>4</v>
      </c>
      <c r="HD17" s="119" t="str">
        <f t="shared" si="92"/>
        <v>4.0</v>
      </c>
      <c r="HE17" s="137">
        <v>2</v>
      </c>
      <c r="HF17" s="138">
        <v>2</v>
      </c>
      <c r="HG17" s="148">
        <v>8.3000000000000007</v>
      </c>
      <c r="HH17" s="256">
        <v>8</v>
      </c>
      <c r="HI17" s="256"/>
      <c r="HJ17" s="116">
        <f t="shared" si="93"/>
        <v>8.1</v>
      </c>
      <c r="HK17" s="117">
        <f t="shared" si="94"/>
        <v>8.1</v>
      </c>
      <c r="HL17" s="118" t="str">
        <f t="shared" si="95"/>
        <v>B+</v>
      </c>
      <c r="HM17" s="119">
        <f t="shared" si="96"/>
        <v>3.5</v>
      </c>
      <c r="HN17" s="119" t="str">
        <f t="shared" si="97"/>
        <v>3.5</v>
      </c>
      <c r="HO17" s="137">
        <v>3</v>
      </c>
      <c r="HP17" s="138">
        <v>3</v>
      </c>
      <c r="HQ17" s="148">
        <v>8.6999999999999993</v>
      </c>
      <c r="HR17" s="189">
        <v>9</v>
      </c>
      <c r="HS17" s="130"/>
      <c r="HT17" s="116">
        <f t="shared" si="98"/>
        <v>8.9</v>
      </c>
      <c r="HU17" s="117">
        <f t="shared" si="99"/>
        <v>8.9</v>
      </c>
      <c r="HV17" s="118" t="str">
        <f t="shared" si="100"/>
        <v>A</v>
      </c>
      <c r="HW17" s="119">
        <f t="shared" si="101"/>
        <v>4</v>
      </c>
      <c r="HX17" s="119" t="str">
        <f t="shared" si="102"/>
        <v>4.0</v>
      </c>
      <c r="HY17" s="137">
        <v>3</v>
      </c>
      <c r="HZ17" s="138">
        <v>3</v>
      </c>
      <c r="IA17" s="301">
        <f t="shared" si="103"/>
        <v>14</v>
      </c>
      <c r="IB17" s="310">
        <f t="shared" si="104"/>
        <v>3.3214285714285716</v>
      </c>
      <c r="IC17" s="312" t="str">
        <f t="shared" si="105"/>
        <v>3.32</v>
      </c>
      <c r="ID17" s="130"/>
      <c r="IE17" s="130"/>
      <c r="IF17" s="130"/>
      <c r="IG17" s="130"/>
      <c r="IH17" s="130"/>
      <c r="II17" s="130"/>
      <c r="IJ17" s="130"/>
      <c r="IK17" s="130"/>
      <c r="IL17" s="130"/>
      <c r="IM17" s="131"/>
      <c r="IN17" s="129"/>
      <c r="IO17" s="130"/>
      <c r="IP17" s="130"/>
      <c r="IQ17" s="130"/>
      <c r="IR17" s="130"/>
      <c r="IS17" s="130"/>
      <c r="IT17" s="130"/>
      <c r="IU17" s="130"/>
      <c r="IV17" s="137">
        <v>3</v>
      </c>
      <c r="IW17" s="131"/>
    </row>
    <row r="18" spans="1:257" ht="18">
      <c r="A18" s="80">
        <v>18</v>
      </c>
      <c r="B18" s="22" t="s">
        <v>450</v>
      </c>
      <c r="C18" s="80" t="s">
        <v>507</v>
      </c>
      <c r="D18" s="86" t="s">
        <v>297</v>
      </c>
      <c r="E18" s="100" t="s">
        <v>245</v>
      </c>
      <c r="F18" s="100"/>
      <c r="G18" s="85" t="s">
        <v>506</v>
      </c>
      <c r="H18" s="83" t="s">
        <v>457</v>
      </c>
      <c r="I18" s="83" t="s">
        <v>67</v>
      </c>
      <c r="J18" s="83" t="s">
        <v>37</v>
      </c>
      <c r="K18" s="38" t="s">
        <v>38</v>
      </c>
      <c r="L18" s="38"/>
      <c r="M18" s="38"/>
      <c r="N18" s="38"/>
      <c r="O18" s="38"/>
      <c r="P18" s="38"/>
      <c r="Q18" s="38"/>
      <c r="R18" s="38"/>
      <c r="S18" s="38"/>
      <c r="T18" s="38"/>
      <c r="U18" s="38"/>
      <c r="V18" s="38"/>
      <c r="W18" s="38"/>
      <c r="X18" s="38"/>
      <c r="Y18" s="38"/>
      <c r="Z18" s="38"/>
      <c r="AA18" s="38"/>
      <c r="AB18" s="38"/>
      <c r="AC18" s="38"/>
      <c r="AD18" s="38"/>
      <c r="AE18" s="38"/>
      <c r="AF18" s="38"/>
      <c r="AG18" s="38"/>
      <c r="AH18" s="38"/>
      <c r="AI18" s="38"/>
      <c r="AJ18" s="38"/>
      <c r="AK18" s="38"/>
      <c r="AL18" s="38"/>
      <c r="AM18" s="38"/>
      <c r="AN18" s="38"/>
      <c r="AO18" s="38"/>
      <c r="AP18" s="38"/>
      <c r="AQ18" s="38"/>
      <c r="AR18" s="38"/>
      <c r="AS18" s="38"/>
      <c r="AT18" s="38"/>
      <c r="AU18" s="38"/>
      <c r="AV18" s="6">
        <v>7.7</v>
      </c>
      <c r="AW18" s="3" t="str">
        <f t="shared" si="2"/>
        <v>B</v>
      </c>
      <c r="AX18" s="4">
        <f t="shared" si="3"/>
        <v>3</v>
      </c>
      <c r="AY18" s="13" t="str">
        <f t="shared" si="4"/>
        <v>3.0</v>
      </c>
      <c r="AZ18" s="15">
        <v>6</v>
      </c>
      <c r="BA18" s="3" t="str">
        <f t="shared" si="5"/>
        <v>C</v>
      </c>
      <c r="BB18" s="4">
        <f t="shared" si="6"/>
        <v>2</v>
      </c>
      <c r="BC18" s="122" t="str">
        <f t="shared" si="7"/>
        <v>2.0</v>
      </c>
      <c r="BD18" s="148">
        <v>7.5</v>
      </c>
      <c r="BE18" s="189">
        <v>4</v>
      </c>
      <c r="BF18" s="189"/>
      <c r="BG18" s="116">
        <f t="shared" si="8"/>
        <v>5.4</v>
      </c>
      <c r="BH18" s="117">
        <f t="shared" si="9"/>
        <v>5.4</v>
      </c>
      <c r="BI18" s="118" t="str">
        <f t="shared" si="10"/>
        <v>D+</v>
      </c>
      <c r="BJ18" s="119">
        <f t="shared" si="11"/>
        <v>1.5</v>
      </c>
      <c r="BK18" s="119" t="str">
        <f t="shared" si="12"/>
        <v>1.5</v>
      </c>
      <c r="BL18" s="137">
        <v>4</v>
      </c>
      <c r="BM18" s="138">
        <v>4</v>
      </c>
      <c r="BN18" s="148">
        <v>8</v>
      </c>
      <c r="BO18" s="189">
        <v>9</v>
      </c>
      <c r="BP18" s="189"/>
      <c r="BQ18" s="116">
        <f t="shared" si="13"/>
        <v>8.6</v>
      </c>
      <c r="BR18" s="117">
        <f t="shared" si="14"/>
        <v>8.6</v>
      </c>
      <c r="BS18" s="118" t="str">
        <f t="shared" si="15"/>
        <v>A</v>
      </c>
      <c r="BT18" s="119">
        <f t="shared" si="16"/>
        <v>4</v>
      </c>
      <c r="BU18" s="119" t="str">
        <f t="shared" si="17"/>
        <v>4.0</v>
      </c>
      <c r="BV18" s="137">
        <v>2</v>
      </c>
      <c r="BW18" s="138">
        <v>2</v>
      </c>
      <c r="BX18" s="249">
        <v>8.6999999999999993</v>
      </c>
      <c r="BY18" s="256">
        <v>8</v>
      </c>
      <c r="BZ18" s="256"/>
      <c r="CA18" s="116">
        <f t="shared" si="18"/>
        <v>8.3000000000000007</v>
      </c>
      <c r="CB18" s="117">
        <f t="shared" si="19"/>
        <v>8.3000000000000007</v>
      </c>
      <c r="CC18" s="118" t="str">
        <f t="shared" si="20"/>
        <v>B+</v>
      </c>
      <c r="CD18" s="119">
        <f t="shared" si="21"/>
        <v>3.5</v>
      </c>
      <c r="CE18" s="119" t="str">
        <f t="shared" si="22"/>
        <v>3.5</v>
      </c>
      <c r="CF18" s="137">
        <v>2</v>
      </c>
      <c r="CG18" s="138">
        <v>2</v>
      </c>
      <c r="CH18" s="209">
        <v>8.3000000000000007</v>
      </c>
      <c r="CI18" s="239">
        <v>7</v>
      </c>
      <c r="CJ18" s="239"/>
      <c r="CK18" s="116">
        <f t="shared" si="23"/>
        <v>7.5</v>
      </c>
      <c r="CL18" s="117">
        <f t="shared" si="24"/>
        <v>7.5</v>
      </c>
      <c r="CM18" s="118" t="str">
        <f t="shared" si="25"/>
        <v>B</v>
      </c>
      <c r="CN18" s="119">
        <f t="shared" si="26"/>
        <v>3</v>
      </c>
      <c r="CO18" s="119" t="str">
        <f t="shared" si="27"/>
        <v>3.0</v>
      </c>
      <c r="CP18" s="137">
        <v>1</v>
      </c>
      <c r="CQ18" s="138">
        <v>1</v>
      </c>
      <c r="CR18" s="148">
        <v>7.3</v>
      </c>
      <c r="CS18" s="189">
        <v>7</v>
      </c>
      <c r="CT18" s="189"/>
      <c r="CU18" s="116">
        <f t="shared" si="28"/>
        <v>7.1</v>
      </c>
      <c r="CV18" s="117">
        <f t="shared" si="29"/>
        <v>7.1</v>
      </c>
      <c r="CW18" s="118" t="str">
        <f t="shared" si="30"/>
        <v>B</v>
      </c>
      <c r="CX18" s="119">
        <f t="shared" si="31"/>
        <v>3</v>
      </c>
      <c r="CY18" s="119" t="str">
        <f t="shared" si="32"/>
        <v>3.0</v>
      </c>
      <c r="CZ18" s="137">
        <v>2</v>
      </c>
      <c r="DA18" s="138">
        <v>2</v>
      </c>
      <c r="DB18" s="148">
        <v>5.3</v>
      </c>
      <c r="DC18" s="239">
        <v>5</v>
      </c>
      <c r="DD18" s="239"/>
      <c r="DE18" s="116">
        <f t="shared" si="33"/>
        <v>5.0999999999999996</v>
      </c>
      <c r="DF18" s="117">
        <f t="shared" si="34"/>
        <v>5.0999999999999996</v>
      </c>
      <c r="DG18" s="118" t="str">
        <f t="shared" si="35"/>
        <v>D+</v>
      </c>
      <c r="DH18" s="119">
        <f t="shared" si="36"/>
        <v>1.5</v>
      </c>
      <c r="DI18" s="119" t="str">
        <f t="shared" si="37"/>
        <v>1.5</v>
      </c>
      <c r="DJ18" s="137">
        <v>2</v>
      </c>
      <c r="DK18" s="138">
        <v>2</v>
      </c>
      <c r="DL18" s="301">
        <f t="shared" si="38"/>
        <v>13</v>
      </c>
      <c r="DM18" s="310">
        <f t="shared" si="39"/>
        <v>2.5384615384615383</v>
      </c>
      <c r="DN18" s="312" t="str">
        <f t="shared" si="40"/>
        <v>2.54</v>
      </c>
      <c r="DO18" s="296" t="str">
        <f t="shared" si="41"/>
        <v>Lên lớp</v>
      </c>
      <c r="DP18" s="297">
        <f t="shared" si="42"/>
        <v>13</v>
      </c>
      <c r="DQ18" s="298">
        <f t="shared" si="43"/>
        <v>2.5384615384615383</v>
      </c>
      <c r="DR18" s="296" t="str">
        <f t="shared" si="44"/>
        <v>Lên lớp</v>
      </c>
      <c r="DT18" s="148">
        <v>9.4</v>
      </c>
      <c r="DU18" s="239">
        <v>8</v>
      </c>
      <c r="DV18" s="239"/>
      <c r="DW18" s="116">
        <f t="shared" si="45"/>
        <v>8.6</v>
      </c>
      <c r="DX18" s="117">
        <f t="shared" si="46"/>
        <v>8.6</v>
      </c>
      <c r="DY18" s="118" t="str">
        <f t="shared" si="47"/>
        <v>A</v>
      </c>
      <c r="DZ18" s="119">
        <f t="shared" si="48"/>
        <v>4</v>
      </c>
      <c r="EA18" s="119" t="str">
        <f t="shared" si="0"/>
        <v>4.0</v>
      </c>
      <c r="EB18" s="137">
        <v>3</v>
      </c>
      <c r="EC18" s="138">
        <v>3</v>
      </c>
      <c r="ED18" s="148">
        <v>8.6</v>
      </c>
      <c r="EE18" s="189">
        <v>8</v>
      </c>
      <c r="EF18" s="189"/>
      <c r="EG18" s="116">
        <f t="shared" si="49"/>
        <v>8.1999999999999993</v>
      </c>
      <c r="EH18" s="117">
        <f t="shared" si="50"/>
        <v>8.1999999999999993</v>
      </c>
      <c r="EI18" s="118" t="str">
        <f t="shared" si="51"/>
        <v>B+</v>
      </c>
      <c r="EJ18" s="119">
        <f t="shared" si="52"/>
        <v>3.5</v>
      </c>
      <c r="EK18" s="119" t="str">
        <f t="shared" si="53"/>
        <v>3.5</v>
      </c>
      <c r="EL18" s="137">
        <v>3</v>
      </c>
      <c r="EM18" s="138">
        <v>3</v>
      </c>
      <c r="EN18" s="209">
        <v>8.5</v>
      </c>
      <c r="EO18" s="189">
        <v>8</v>
      </c>
      <c r="EP18" s="189"/>
      <c r="EQ18" s="116">
        <f t="shared" si="54"/>
        <v>8.1999999999999993</v>
      </c>
      <c r="ER18" s="117">
        <f t="shared" si="55"/>
        <v>8.1999999999999993</v>
      </c>
      <c r="ES18" s="118" t="str">
        <f t="shared" si="56"/>
        <v>B+</v>
      </c>
      <c r="ET18" s="119">
        <f t="shared" si="57"/>
        <v>3.5</v>
      </c>
      <c r="EU18" s="119" t="str">
        <f t="shared" si="1"/>
        <v>3.5</v>
      </c>
      <c r="EV18" s="137">
        <v>3</v>
      </c>
      <c r="EW18" s="138">
        <v>3</v>
      </c>
      <c r="EX18" s="209">
        <v>7.6</v>
      </c>
      <c r="EY18" s="189">
        <v>8</v>
      </c>
      <c r="EZ18" s="189"/>
      <c r="FA18" s="116">
        <f t="shared" si="58"/>
        <v>7.8</v>
      </c>
      <c r="FB18" s="117">
        <f t="shared" si="59"/>
        <v>7.8</v>
      </c>
      <c r="FC18" s="118" t="str">
        <f t="shared" si="60"/>
        <v>B</v>
      </c>
      <c r="FD18" s="119">
        <f t="shared" si="61"/>
        <v>3</v>
      </c>
      <c r="FE18" s="119" t="str">
        <f t="shared" si="62"/>
        <v>3.0</v>
      </c>
      <c r="FF18" s="137">
        <v>3</v>
      </c>
      <c r="FG18" s="138">
        <v>3</v>
      </c>
      <c r="FH18" s="148">
        <v>8.6999999999999993</v>
      </c>
      <c r="FI18" s="189">
        <v>5</v>
      </c>
      <c r="FJ18" s="189"/>
      <c r="FK18" s="116">
        <f t="shared" si="63"/>
        <v>6.5</v>
      </c>
      <c r="FL18" s="117">
        <f t="shared" si="64"/>
        <v>6.5</v>
      </c>
      <c r="FM18" s="118" t="str">
        <f t="shared" si="65"/>
        <v>C+</v>
      </c>
      <c r="FN18" s="119">
        <f t="shared" si="66"/>
        <v>2.5</v>
      </c>
      <c r="FO18" s="119" t="str">
        <f t="shared" si="67"/>
        <v>2.5</v>
      </c>
      <c r="FP18" s="137">
        <v>3</v>
      </c>
      <c r="FQ18" s="138">
        <v>3</v>
      </c>
      <c r="FR18" s="301">
        <f t="shared" si="68"/>
        <v>15</v>
      </c>
      <c r="FS18" s="310">
        <f t="shared" si="69"/>
        <v>3.3</v>
      </c>
      <c r="FT18" s="312" t="str">
        <f t="shared" si="70"/>
        <v>3.30</v>
      </c>
      <c r="FU18" s="189" t="str">
        <f t="shared" si="71"/>
        <v>Lên lớp</v>
      </c>
      <c r="FV18" s="526">
        <f t="shared" si="72"/>
        <v>28</v>
      </c>
      <c r="FW18" s="310">
        <f t="shared" si="73"/>
        <v>2.9464285714285716</v>
      </c>
      <c r="FX18" s="312" t="str">
        <f t="shared" si="74"/>
        <v>2.95</v>
      </c>
      <c r="FY18" s="527">
        <f t="shared" si="75"/>
        <v>28</v>
      </c>
      <c r="FZ18" s="528">
        <f t="shared" si="76"/>
        <v>2.9464285714285716</v>
      </c>
      <c r="GA18" s="529" t="str">
        <f t="shared" si="77"/>
        <v>Lên lớp</v>
      </c>
      <c r="GB18" s="131"/>
      <c r="GC18" s="148">
        <v>7.1</v>
      </c>
      <c r="GD18" s="239">
        <v>6</v>
      </c>
      <c r="GE18" s="239"/>
      <c r="GF18" s="116">
        <f t="shared" si="78"/>
        <v>6.4</v>
      </c>
      <c r="GG18" s="117">
        <f t="shared" si="79"/>
        <v>6.4</v>
      </c>
      <c r="GH18" s="118" t="str">
        <f t="shared" si="80"/>
        <v>C</v>
      </c>
      <c r="GI18" s="119">
        <f t="shared" si="81"/>
        <v>2</v>
      </c>
      <c r="GJ18" s="119" t="str">
        <f t="shared" si="82"/>
        <v>2.0</v>
      </c>
      <c r="GK18" s="137">
        <v>4</v>
      </c>
      <c r="GL18" s="138">
        <v>4</v>
      </c>
      <c r="GM18" s="148">
        <v>8</v>
      </c>
      <c r="GN18" s="239">
        <v>7</v>
      </c>
      <c r="GO18" s="239"/>
      <c r="GP18" s="116">
        <f t="shared" si="83"/>
        <v>7.4</v>
      </c>
      <c r="GQ18" s="117">
        <f t="shared" si="84"/>
        <v>7.4</v>
      </c>
      <c r="GR18" s="118" t="str">
        <f t="shared" si="85"/>
        <v>B</v>
      </c>
      <c r="GS18" s="119">
        <f t="shared" si="86"/>
        <v>3</v>
      </c>
      <c r="GT18" s="119" t="str">
        <f t="shared" si="87"/>
        <v>3.0</v>
      </c>
      <c r="GU18" s="137">
        <v>2</v>
      </c>
      <c r="GV18" s="138">
        <v>2</v>
      </c>
      <c r="GW18" s="148">
        <v>8.6999999999999993</v>
      </c>
      <c r="GX18" s="189">
        <v>7</v>
      </c>
      <c r="GY18" s="189"/>
      <c r="GZ18" s="116">
        <f t="shared" si="88"/>
        <v>7.7</v>
      </c>
      <c r="HA18" s="117">
        <f t="shared" si="89"/>
        <v>7.7</v>
      </c>
      <c r="HB18" s="118" t="str">
        <f t="shared" si="90"/>
        <v>B</v>
      </c>
      <c r="HC18" s="119">
        <f t="shared" si="91"/>
        <v>3</v>
      </c>
      <c r="HD18" s="119" t="str">
        <f t="shared" si="92"/>
        <v>3.0</v>
      </c>
      <c r="HE18" s="137">
        <v>2</v>
      </c>
      <c r="HF18" s="138">
        <v>2</v>
      </c>
      <c r="HG18" s="148">
        <v>7.2</v>
      </c>
      <c r="HH18" s="256">
        <v>8</v>
      </c>
      <c r="HI18" s="256"/>
      <c r="HJ18" s="116">
        <f t="shared" si="93"/>
        <v>7.7</v>
      </c>
      <c r="HK18" s="117">
        <f t="shared" si="94"/>
        <v>7.7</v>
      </c>
      <c r="HL18" s="118" t="str">
        <f t="shared" si="95"/>
        <v>B</v>
      </c>
      <c r="HM18" s="119">
        <f t="shared" si="96"/>
        <v>3</v>
      </c>
      <c r="HN18" s="119" t="str">
        <f t="shared" si="97"/>
        <v>3.0</v>
      </c>
      <c r="HO18" s="137">
        <v>3</v>
      </c>
      <c r="HP18" s="138">
        <v>3</v>
      </c>
      <c r="HQ18" s="148">
        <v>7.7</v>
      </c>
      <c r="HR18" s="189">
        <v>8</v>
      </c>
      <c r="HS18" s="130"/>
      <c r="HT18" s="116">
        <f t="shared" si="98"/>
        <v>7.9</v>
      </c>
      <c r="HU18" s="117">
        <f t="shared" si="99"/>
        <v>7.9</v>
      </c>
      <c r="HV18" s="118" t="str">
        <f t="shared" si="100"/>
        <v>B</v>
      </c>
      <c r="HW18" s="119">
        <f t="shared" si="101"/>
        <v>3</v>
      </c>
      <c r="HX18" s="119" t="str">
        <f t="shared" si="102"/>
        <v>3.0</v>
      </c>
      <c r="HY18" s="137">
        <v>3</v>
      </c>
      <c r="HZ18" s="138">
        <v>3</v>
      </c>
      <c r="IA18" s="301">
        <f t="shared" si="103"/>
        <v>14</v>
      </c>
      <c r="IB18" s="310">
        <f t="shared" si="104"/>
        <v>2.7142857142857144</v>
      </c>
      <c r="IC18" s="312" t="str">
        <f t="shared" si="105"/>
        <v>2.71</v>
      </c>
      <c r="ID18" s="130"/>
      <c r="IE18" s="130"/>
      <c r="IF18" s="130"/>
      <c r="IG18" s="130"/>
      <c r="IH18" s="130"/>
      <c r="II18" s="130"/>
      <c r="IJ18" s="130"/>
      <c r="IK18" s="130"/>
      <c r="IL18" s="130"/>
      <c r="IM18" s="131"/>
      <c r="IN18" s="129"/>
      <c r="IO18" s="130"/>
      <c r="IP18" s="130"/>
      <c r="IQ18" s="130"/>
      <c r="IR18" s="130"/>
      <c r="IS18" s="130"/>
      <c r="IT18" s="130"/>
      <c r="IU18" s="130"/>
      <c r="IV18" s="137">
        <v>3</v>
      </c>
      <c r="IW18" s="131"/>
    </row>
    <row r="19" spans="1:257" ht="18">
      <c r="A19" s="80">
        <v>20</v>
      </c>
      <c r="B19" s="22" t="s">
        <v>450</v>
      </c>
      <c r="C19" s="80" t="s">
        <v>510</v>
      </c>
      <c r="D19" s="84" t="s">
        <v>511</v>
      </c>
      <c r="E19" s="100" t="s">
        <v>512</v>
      </c>
      <c r="F19" s="100"/>
      <c r="G19" s="85" t="s">
        <v>96</v>
      </c>
      <c r="H19" s="83" t="s">
        <v>453</v>
      </c>
      <c r="I19" s="83" t="s">
        <v>513</v>
      </c>
      <c r="J19" s="83" t="s">
        <v>37</v>
      </c>
      <c r="K19" s="38" t="s">
        <v>38</v>
      </c>
      <c r="L19" s="38"/>
      <c r="M19" s="38"/>
      <c r="N19" s="38"/>
      <c r="O19" s="38"/>
      <c r="P19" s="38"/>
      <c r="Q19" s="38"/>
      <c r="R19" s="38"/>
      <c r="S19" s="38"/>
      <c r="T19" s="38"/>
      <c r="U19" s="38"/>
      <c r="V19" s="38"/>
      <c r="W19" s="38"/>
      <c r="X19" s="38"/>
      <c r="Y19" s="38"/>
      <c r="Z19" s="38"/>
      <c r="AA19" s="38"/>
      <c r="AB19" s="38"/>
      <c r="AC19" s="38"/>
      <c r="AD19" s="38"/>
      <c r="AE19" s="38"/>
      <c r="AF19" s="38"/>
      <c r="AG19" s="38"/>
      <c r="AH19" s="38"/>
      <c r="AI19" s="38"/>
      <c r="AJ19" s="38"/>
      <c r="AK19" s="38"/>
      <c r="AL19" s="38"/>
      <c r="AM19" s="38"/>
      <c r="AN19" s="38"/>
      <c r="AO19" s="38"/>
      <c r="AP19" s="38"/>
      <c r="AQ19" s="38"/>
      <c r="AR19" s="38"/>
      <c r="AS19" s="38"/>
      <c r="AT19" s="38"/>
      <c r="AU19" s="38"/>
      <c r="AV19" s="6">
        <v>7.3</v>
      </c>
      <c r="AW19" s="3" t="str">
        <f t="shared" si="2"/>
        <v>B</v>
      </c>
      <c r="AX19" s="4">
        <f t="shared" si="3"/>
        <v>3</v>
      </c>
      <c r="AY19" s="13" t="str">
        <f t="shared" si="4"/>
        <v>3.0</v>
      </c>
      <c r="AZ19" s="15">
        <v>6</v>
      </c>
      <c r="BA19" s="3" t="str">
        <f t="shared" si="5"/>
        <v>C</v>
      </c>
      <c r="BB19" s="4">
        <f t="shared" si="6"/>
        <v>2</v>
      </c>
      <c r="BC19" s="122" t="str">
        <f t="shared" si="7"/>
        <v>2.0</v>
      </c>
      <c r="BD19" s="148">
        <v>8.3000000000000007</v>
      </c>
      <c r="BE19" s="189">
        <v>6</v>
      </c>
      <c r="BF19" s="189"/>
      <c r="BG19" s="116">
        <f t="shared" si="8"/>
        <v>6.9</v>
      </c>
      <c r="BH19" s="117">
        <f t="shared" si="9"/>
        <v>6.9</v>
      </c>
      <c r="BI19" s="118" t="str">
        <f t="shared" si="10"/>
        <v>C+</v>
      </c>
      <c r="BJ19" s="119">
        <f t="shared" si="11"/>
        <v>2.5</v>
      </c>
      <c r="BK19" s="119" t="str">
        <f t="shared" si="12"/>
        <v>2.5</v>
      </c>
      <c r="BL19" s="137">
        <v>4</v>
      </c>
      <c r="BM19" s="138">
        <v>4</v>
      </c>
      <c r="BN19" s="148">
        <v>5.7</v>
      </c>
      <c r="BO19" s="189">
        <v>5</v>
      </c>
      <c r="BP19" s="189"/>
      <c r="BQ19" s="116">
        <f t="shared" si="13"/>
        <v>5.3</v>
      </c>
      <c r="BR19" s="117">
        <f t="shared" si="14"/>
        <v>5.3</v>
      </c>
      <c r="BS19" s="118" t="str">
        <f t="shared" si="15"/>
        <v>D+</v>
      </c>
      <c r="BT19" s="119">
        <f t="shared" si="16"/>
        <v>1.5</v>
      </c>
      <c r="BU19" s="119" t="str">
        <f t="shared" si="17"/>
        <v>1.5</v>
      </c>
      <c r="BV19" s="137">
        <v>2</v>
      </c>
      <c r="BW19" s="138">
        <v>2</v>
      </c>
      <c r="BX19" s="249">
        <v>7.7</v>
      </c>
      <c r="BY19" s="256">
        <v>8</v>
      </c>
      <c r="BZ19" s="256"/>
      <c r="CA19" s="116">
        <f t="shared" si="18"/>
        <v>7.9</v>
      </c>
      <c r="CB19" s="117">
        <f t="shared" si="19"/>
        <v>7.9</v>
      </c>
      <c r="CC19" s="118" t="str">
        <f t="shared" si="20"/>
        <v>B</v>
      </c>
      <c r="CD19" s="119">
        <f t="shared" si="21"/>
        <v>3</v>
      </c>
      <c r="CE19" s="119" t="str">
        <f t="shared" si="22"/>
        <v>3.0</v>
      </c>
      <c r="CF19" s="137">
        <v>2</v>
      </c>
      <c r="CG19" s="138">
        <v>2</v>
      </c>
      <c r="CH19" s="209">
        <v>6.7</v>
      </c>
      <c r="CI19" s="239">
        <v>7</v>
      </c>
      <c r="CJ19" s="239"/>
      <c r="CK19" s="116">
        <f t="shared" si="23"/>
        <v>6.9</v>
      </c>
      <c r="CL19" s="117">
        <f t="shared" si="24"/>
        <v>6.9</v>
      </c>
      <c r="CM19" s="118" t="str">
        <f t="shared" si="25"/>
        <v>C+</v>
      </c>
      <c r="CN19" s="119">
        <f t="shared" si="26"/>
        <v>2.5</v>
      </c>
      <c r="CO19" s="119" t="str">
        <f t="shared" si="27"/>
        <v>2.5</v>
      </c>
      <c r="CP19" s="137">
        <v>1</v>
      </c>
      <c r="CQ19" s="138">
        <v>1</v>
      </c>
      <c r="CR19" s="148">
        <v>7.3</v>
      </c>
      <c r="CS19" s="189">
        <v>7</v>
      </c>
      <c r="CT19" s="189"/>
      <c r="CU19" s="116">
        <f t="shared" si="28"/>
        <v>7.1</v>
      </c>
      <c r="CV19" s="117">
        <f t="shared" si="29"/>
        <v>7.1</v>
      </c>
      <c r="CW19" s="118" t="str">
        <f t="shared" si="30"/>
        <v>B</v>
      </c>
      <c r="CX19" s="119">
        <f t="shared" si="31"/>
        <v>3</v>
      </c>
      <c r="CY19" s="119" t="str">
        <f t="shared" si="32"/>
        <v>3.0</v>
      </c>
      <c r="CZ19" s="137">
        <v>2</v>
      </c>
      <c r="DA19" s="138">
        <v>2</v>
      </c>
      <c r="DB19" s="148">
        <v>7</v>
      </c>
      <c r="DC19" s="239">
        <v>6</v>
      </c>
      <c r="DD19" s="239"/>
      <c r="DE19" s="116">
        <f t="shared" si="33"/>
        <v>6.4</v>
      </c>
      <c r="DF19" s="117">
        <f t="shared" si="34"/>
        <v>6.4</v>
      </c>
      <c r="DG19" s="118" t="str">
        <f t="shared" si="35"/>
        <v>C</v>
      </c>
      <c r="DH19" s="119">
        <f t="shared" si="36"/>
        <v>2</v>
      </c>
      <c r="DI19" s="119" t="str">
        <f t="shared" si="37"/>
        <v>2.0</v>
      </c>
      <c r="DJ19" s="137">
        <v>2</v>
      </c>
      <c r="DK19" s="138">
        <v>2</v>
      </c>
      <c r="DL19" s="301">
        <f t="shared" si="38"/>
        <v>13</v>
      </c>
      <c r="DM19" s="310">
        <f t="shared" si="39"/>
        <v>2.4230769230769229</v>
      </c>
      <c r="DN19" s="312" t="str">
        <f t="shared" si="40"/>
        <v>2.42</v>
      </c>
      <c r="DO19" s="296" t="str">
        <f t="shared" si="41"/>
        <v>Lên lớp</v>
      </c>
      <c r="DP19" s="297">
        <f t="shared" si="42"/>
        <v>13</v>
      </c>
      <c r="DQ19" s="298">
        <f t="shared" si="43"/>
        <v>2.4230769230769229</v>
      </c>
      <c r="DR19" s="296" t="str">
        <f t="shared" si="44"/>
        <v>Lên lớp</v>
      </c>
      <c r="DT19" s="148">
        <v>8.4</v>
      </c>
      <c r="DU19" s="239">
        <v>10</v>
      </c>
      <c r="DV19" s="239"/>
      <c r="DW19" s="116">
        <f t="shared" si="45"/>
        <v>9.4</v>
      </c>
      <c r="DX19" s="117">
        <f t="shared" si="46"/>
        <v>9.4</v>
      </c>
      <c r="DY19" s="118" t="str">
        <f t="shared" si="47"/>
        <v>A</v>
      </c>
      <c r="DZ19" s="119">
        <f t="shared" si="48"/>
        <v>4</v>
      </c>
      <c r="EA19" s="119" t="str">
        <f t="shared" si="0"/>
        <v>4.0</v>
      </c>
      <c r="EB19" s="137">
        <v>3</v>
      </c>
      <c r="EC19" s="138">
        <v>3</v>
      </c>
      <c r="ED19" s="148">
        <v>6.7</v>
      </c>
      <c r="EE19" s="189">
        <v>6</v>
      </c>
      <c r="EF19" s="189"/>
      <c r="EG19" s="116">
        <f t="shared" si="49"/>
        <v>6.3</v>
      </c>
      <c r="EH19" s="117">
        <f t="shared" si="50"/>
        <v>6.3</v>
      </c>
      <c r="EI19" s="118" t="str">
        <f t="shared" si="51"/>
        <v>C</v>
      </c>
      <c r="EJ19" s="119">
        <f t="shared" si="52"/>
        <v>2</v>
      </c>
      <c r="EK19" s="119" t="str">
        <f t="shared" si="53"/>
        <v>2.0</v>
      </c>
      <c r="EL19" s="137">
        <v>3</v>
      </c>
      <c r="EM19" s="138">
        <v>3</v>
      </c>
      <c r="EN19" s="209">
        <v>7.5</v>
      </c>
      <c r="EO19" s="189">
        <v>8</v>
      </c>
      <c r="EP19" s="189"/>
      <c r="EQ19" s="116">
        <f t="shared" si="54"/>
        <v>7.8</v>
      </c>
      <c r="ER19" s="117">
        <f t="shared" si="55"/>
        <v>7.8</v>
      </c>
      <c r="ES19" s="118" t="str">
        <f t="shared" si="56"/>
        <v>B</v>
      </c>
      <c r="ET19" s="119">
        <f t="shared" si="57"/>
        <v>3</v>
      </c>
      <c r="EU19" s="119" t="str">
        <f t="shared" si="1"/>
        <v>3.0</v>
      </c>
      <c r="EV19" s="137">
        <v>3</v>
      </c>
      <c r="EW19" s="138">
        <v>3</v>
      </c>
      <c r="EX19" s="209">
        <v>7.4</v>
      </c>
      <c r="EY19" s="189">
        <v>8</v>
      </c>
      <c r="EZ19" s="189"/>
      <c r="FA19" s="116">
        <f t="shared" si="58"/>
        <v>7.8</v>
      </c>
      <c r="FB19" s="117">
        <f t="shared" si="59"/>
        <v>7.8</v>
      </c>
      <c r="FC19" s="118" t="str">
        <f t="shared" si="60"/>
        <v>B</v>
      </c>
      <c r="FD19" s="119">
        <f t="shared" si="61"/>
        <v>3</v>
      </c>
      <c r="FE19" s="119" t="str">
        <f t="shared" si="62"/>
        <v>3.0</v>
      </c>
      <c r="FF19" s="137">
        <v>3</v>
      </c>
      <c r="FG19" s="138">
        <v>3</v>
      </c>
      <c r="FH19" s="148">
        <v>8</v>
      </c>
      <c r="FI19" s="189">
        <v>8</v>
      </c>
      <c r="FJ19" s="189"/>
      <c r="FK19" s="116">
        <f t="shared" si="63"/>
        <v>8</v>
      </c>
      <c r="FL19" s="117">
        <f t="shared" si="64"/>
        <v>8</v>
      </c>
      <c r="FM19" s="118" t="str">
        <f t="shared" si="65"/>
        <v>B+</v>
      </c>
      <c r="FN19" s="119">
        <f t="shared" si="66"/>
        <v>3.5</v>
      </c>
      <c r="FO19" s="119" t="str">
        <f t="shared" si="67"/>
        <v>3.5</v>
      </c>
      <c r="FP19" s="137">
        <v>3</v>
      </c>
      <c r="FQ19" s="138">
        <v>3</v>
      </c>
      <c r="FR19" s="301">
        <f t="shared" si="68"/>
        <v>15</v>
      </c>
      <c r="FS19" s="310">
        <f t="shared" si="69"/>
        <v>3.1</v>
      </c>
      <c r="FT19" s="312" t="str">
        <f t="shared" si="70"/>
        <v>3.10</v>
      </c>
      <c r="FU19" s="189" t="str">
        <f t="shared" si="71"/>
        <v>Lên lớp</v>
      </c>
      <c r="FV19" s="526">
        <f t="shared" si="72"/>
        <v>28</v>
      </c>
      <c r="FW19" s="310">
        <f t="shared" si="73"/>
        <v>2.7857142857142856</v>
      </c>
      <c r="FX19" s="312" t="str">
        <f t="shared" si="74"/>
        <v>2.79</v>
      </c>
      <c r="FY19" s="527">
        <f t="shared" si="75"/>
        <v>28</v>
      </c>
      <c r="FZ19" s="528">
        <f t="shared" si="76"/>
        <v>2.7857142857142856</v>
      </c>
      <c r="GA19" s="529" t="str">
        <f t="shared" si="77"/>
        <v>Lên lớp</v>
      </c>
      <c r="GB19" s="131"/>
      <c r="GC19" s="148">
        <v>7.3</v>
      </c>
      <c r="GD19" s="239">
        <v>7</v>
      </c>
      <c r="GE19" s="239"/>
      <c r="GF19" s="116">
        <f t="shared" si="78"/>
        <v>7.1</v>
      </c>
      <c r="GG19" s="117">
        <f t="shared" si="79"/>
        <v>7.1</v>
      </c>
      <c r="GH19" s="118" t="str">
        <f t="shared" si="80"/>
        <v>B</v>
      </c>
      <c r="GI19" s="119">
        <f t="shared" si="81"/>
        <v>3</v>
      </c>
      <c r="GJ19" s="119" t="str">
        <f t="shared" si="82"/>
        <v>3.0</v>
      </c>
      <c r="GK19" s="137">
        <v>4</v>
      </c>
      <c r="GL19" s="138">
        <v>4</v>
      </c>
      <c r="GM19" s="148">
        <v>6.7</v>
      </c>
      <c r="GN19" s="239">
        <v>8</v>
      </c>
      <c r="GO19" s="239"/>
      <c r="GP19" s="116">
        <f t="shared" si="83"/>
        <v>7.5</v>
      </c>
      <c r="GQ19" s="117">
        <f t="shared" si="84"/>
        <v>7.5</v>
      </c>
      <c r="GR19" s="118" t="str">
        <f t="shared" si="85"/>
        <v>B</v>
      </c>
      <c r="GS19" s="119">
        <f t="shared" si="86"/>
        <v>3</v>
      </c>
      <c r="GT19" s="119" t="str">
        <f t="shared" si="87"/>
        <v>3.0</v>
      </c>
      <c r="GU19" s="137">
        <v>2</v>
      </c>
      <c r="GV19" s="138">
        <v>2</v>
      </c>
      <c r="GW19" s="148">
        <v>7.7</v>
      </c>
      <c r="GX19" s="189">
        <v>7</v>
      </c>
      <c r="GY19" s="189"/>
      <c r="GZ19" s="116">
        <f t="shared" si="88"/>
        <v>7.3</v>
      </c>
      <c r="HA19" s="117">
        <f t="shared" si="89"/>
        <v>7.3</v>
      </c>
      <c r="HB19" s="118" t="str">
        <f t="shared" si="90"/>
        <v>B</v>
      </c>
      <c r="HC19" s="119">
        <f t="shared" si="91"/>
        <v>3</v>
      </c>
      <c r="HD19" s="119" t="str">
        <f t="shared" si="92"/>
        <v>3.0</v>
      </c>
      <c r="HE19" s="137">
        <v>2</v>
      </c>
      <c r="HF19" s="138">
        <v>2</v>
      </c>
      <c r="HG19" s="148">
        <v>6.8</v>
      </c>
      <c r="HH19" s="256">
        <v>5</v>
      </c>
      <c r="HI19" s="256"/>
      <c r="HJ19" s="116">
        <f t="shared" si="93"/>
        <v>5.7</v>
      </c>
      <c r="HK19" s="117">
        <f t="shared" si="94"/>
        <v>5.7</v>
      </c>
      <c r="HL19" s="118" t="str">
        <f t="shared" si="95"/>
        <v>C</v>
      </c>
      <c r="HM19" s="119">
        <f t="shared" si="96"/>
        <v>2</v>
      </c>
      <c r="HN19" s="119" t="str">
        <f t="shared" si="97"/>
        <v>2.0</v>
      </c>
      <c r="HO19" s="137">
        <v>3</v>
      </c>
      <c r="HP19" s="138">
        <v>3</v>
      </c>
      <c r="HQ19" s="148">
        <v>7.7</v>
      </c>
      <c r="HR19" s="189">
        <v>7</v>
      </c>
      <c r="HS19" s="130"/>
      <c r="HT19" s="116">
        <f t="shared" si="98"/>
        <v>7.3</v>
      </c>
      <c r="HU19" s="117">
        <f t="shared" si="99"/>
        <v>7.3</v>
      </c>
      <c r="HV19" s="118" t="str">
        <f t="shared" si="100"/>
        <v>B</v>
      </c>
      <c r="HW19" s="119">
        <f t="shared" si="101"/>
        <v>3</v>
      </c>
      <c r="HX19" s="119" t="str">
        <f t="shared" si="102"/>
        <v>3.0</v>
      </c>
      <c r="HY19" s="137">
        <v>3</v>
      </c>
      <c r="HZ19" s="138">
        <v>3</v>
      </c>
      <c r="IA19" s="301">
        <f t="shared" si="103"/>
        <v>14</v>
      </c>
      <c r="IB19" s="310">
        <f t="shared" si="104"/>
        <v>2.7857142857142856</v>
      </c>
      <c r="IC19" s="312" t="str">
        <f t="shared" si="105"/>
        <v>2.79</v>
      </c>
      <c r="ID19" s="130"/>
      <c r="IE19" s="130"/>
      <c r="IF19" s="130"/>
      <c r="IG19" s="130"/>
      <c r="IH19" s="130"/>
      <c r="II19" s="130"/>
      <c r="IJ19" s="130"/>
      <c r="IK19" s="130"/>
      <c r="IL19" s="130"/>
      <c r="IM19" s="131"/>
      <c r="IN19" s="129"/>
      <c r="IO19" s="130"/>
      <c r="IP19" s="130"/>
      <c r="IQ19" s="130"/>
      <c r="IR19" s="130"/>
      <c r="IS19" s="130"/>
      <c r="IT19" s="130"/>
      <c r="IU19" s="130"/>
      <c r="IV19" s="137">
        <v>3</v>
      </c>
      <c r="IW19" s="131"/>
    </row>
    <row r="20" spans="1:257" ht="18">
      <c r="A20" s="80">
        <v>21</v>
      </c>
      <c r="B20" s="22" t="s">
        <v>450</v>
      </c>
      <c r="C20" s="80" t="s">
        <v>514</v>
      </c>
      <c r="D20" s="84" t="s">
        <v>291</v>
      </c>
      <c r="E20" s="100" t="s">
        <v>512</v>
      </c>
      <c r="F20" s="100"/>
      <c r="G20" s="85" t="s">
        <v>515</v>
      </c>
      <c r="H20" s="83" t="s">
        <v>453</v>
      </c>
      <c r="I20" s="83" t="s">
        <v>516</v>
      </c>
      <c r="J20" s="85" t="s">
        <v>37</v>
      </c>
      <c r="K20" s="38" t="s">
        <v>38</v>
      </c>
      <c r="L20" s="38"/>
      <c r="M20" s="38"/>
      <c r="N20" s="38"/>
      <c r="O20" s="38"/>
      <c r="P20" s="38"/>
      <c r="Q20" s="38"/>
      <c r="R20" s="38"/>
      <c r="S20" s="38"/>
      <c r="T20" s="38"/>
      <c r="U20" s="38"/>
      <c r="V20" s="38"/>
      <c r="W20" s="38"/>
      <c r="X20" s="38"/>
      <c r="Y20" s="38"/>
      <c r="Z20" s="38"/>
      <c r="AA20" s="38"/>
      <c r="AB20" s="38"/>
      <c r="AC20" s="38"/>
      <c r="AD20" s="38"/>
      <c r="AE20" s="38"/>
      <c r="AF20" s="38"/>
      <c r="AG20" s="38"/>
      <c r="AH20" s="38"/>
      <c r="AI20" s="38"/>
      <c r="AJ20" s="38"/>
      <c r="AK20" s="38"/>
      <c r="AL20" s="38"/>
      <c r="AM20" s="38"/>
      <c r="AN20" s="38"/>
      <c r="AO20" s="38"/>
      <c r="AP20" s="38"/>
      <c r="AQ20" s="38"/>
      <c r="AR20" s="38"/>
      <c r="AS20" s="38"/>
      <c r="AT20" s="38"/>
      <c r="AU20" s="38"/>
      <c r="AV20" s="6">
        <v>5.3</v>
      </c>
      <c r="AW20" s="3" t="str">
        <f t="shared" si="2"/>
        <v>D+</v>
      </c>
      <c r="AX20" s="4">
        <f t="shared" si="3"/>
        <v>1.5</v>
      </c>
      <c r="AY20" s="13" t="str">
        <f t="shared" si="4"/>
        <v>1.5</v>
      </c>
      <c r="AZ20" s="15">
        <v>6</v>
      </c>
      <c r="BA20" s="3" t="str">
        <f t="shared" si="5"/>
        <v>C</v>
      </c>
      <c r="BB20" s="4">
        <f t="shared" si="6"/>
        <v>2</v>
      </c>
      <c r="BC20" s="122" t="str">
        <f t="shared" si="7"/>
        <v>2.0</v>
      </c>
      <c r="BD20" s="148">
        <v>6</v>
      </c>
      <c r="BE20" s="189">
        <v>5</v>
      </c>
      <c r="BF20" s="189"/>
      <c r="BG20" s="116">
        <f t="shared" si="8"/>
        <v>5.4</v>
      </c>
      <c r="BH20" s="117">
        <f t="shared" si="9"/>
        <v>5.4</v>
      </c>
      <c r="BI20" s="118" t="str">
        <f t="shared" si="10"/>
        <v>D+</v>
      </c>
      <c r="BJ20" s="119">
        <f t="shared" si="11"/>
        <v>1.5</v>
      </c>
      <c r="BK20" s="119" t="str">
        <f t="shared" si="12"/>
        <v>1.5</v>
      </c>
      <c r="BL20" s="137">
        <v>4</v>
      </c>
      <c r="BM20" s="138">
        <v>4</v>
      </c>
      <c r="BN20" s="148">
        <v>5</v>
      </c>
      <c r="BO20" s="189">
        <v>5</v>
      </c>
      <c r="BP20" s="189"/>
      <c r="BQ20" s="116">
        <f t="shared" si="13"/>
        <v>5</v>
      </c>
      <c r="BR20" s="117">
        <f t="shared" si="14"/>
        <v>5</v>
      </c>
      <c r="BS20" s="118" t="str">
        <f t="shared" si="15"/>
        <v>D+</v>
      </c>
      <c r="BT20" s="119">
        <f t="shared" si="16"/>
        <v>1.5</v>
      </c>
      <c r="BU20" s="119" t="str">
        <f t="shared" si="17"/>
        <v>1.5</v>
      </c>
      <c r="BV20" s="137">
        <v>2</v>
      </c>
      <c r="BW20" s="138">
        <v>2</v>
      </c>
      <c r="BX20" s="249">
        <v>9</v>
      </c>
      <c r="BY20" s="256">
        <v>5</v>
      </c>
      <c r="BZ20" s="256"/>
      <c r="CA20" s="116">
        <f t="shared" si="18"/>
        <v>6.6</v>
      </c>
      <c r="CB20" s="117">
        <f t="shared" si="19"/>
        <v>6.6</v>
      </c>
      <c r="CC20" s="118" t="str">
        <f t="shared" si="20"/>
        <v>C+</v>
      </c>
      <c r="CD20" s="119">
        <f t="shared" si="21"/>
        <v>2.5</v>
      </c>
      <c r="CE20" s="119" t="str">
        <f t="shared" si="22"/>
        <v>2.5</v>
      </c>
      <c r="CF20" s="137">
        <v>2</v>
      </c>
      <c r="CG20" s="138">
        <v>2</v>
      </c>
      <c r="CH20" s="209">
        <v>6.7</v>
      </c>
      <c r="CI20" s="239">
        <v>8</v>
      </c>
      <c r="CJ20" s="239"/>
      <c r="CK20" s="116">
        <f t="shared" si="23"/>
        <v>7.5</v>
      </c>
      <c r="CL20" s="117">
        <f t="shared" si="24"/>
        <v>7.5</v>
      </c>
      <c r="CM20" s="118" t="str">
        <f t="shared" si="25"/>
        <v>B</v>
      </c>
      <c r="CN20" s="119">
        <f t="shared" si="26"/>
        <v>3</v>
      </c>
      <c r="CO20" s="119" t="str">
        <f t="shared" si="27"/>
        <v>3.0</v>
      </c>
      <c r="CP20" s="137">
        <v>1</v>
      </c>
      <c r="CQ20" s="138">
        <v>1</v>
      </c>
      <c r="CR20" s="148">
        <v>6.3</v>
      </c>
      <c r="CS20" s="189">
        <v>6</v>
      </c>
      <c r="CT20" s="189"/>
      <c r="CU20" s="116">
        <f t="shared" si="28"/>
        <v>6.1</v>
      </c>
      <c r="CV20" s="117">
        <f t="shared" si="29"/>
        <v>6.1</v>
      </c>
      <c r="CW20" s="118" t="str">
        <f t="shared" si="30"/>
        <v>C</v>
      </c>
      <c r="CX20" s="119">
        <f t="shared" si="31"/>
        <v>2</v>
      </c>
      <c r="CY20" s="119" t="str">
        <f t="shared" si="32"/>
        <v>2.0</v>
      </c>
      <c r="CZ20" s="137">
        <v>2</v>
      </c>
      <c r="DA20" s="138">
        <v>2</v>
      </c>
      <c r="DB20" s="148">
        <v>6</v>
      </c>
      <c r="DC20" s="239">
        <v>5</v>
      </c>
      <c r="DD20" s="239"/>
      <c r="DE20" s="116">
        <f t="shared" si="33"/>
        <v>5.4</v>
      </c>
      <c r="DF20" s="117">
        <f t="shared" si="34"/>
        <v>5.4</v>
      </c>
      <c r="DG20" s="118" t="str">
        <f t="shared" si="35"/>
        <v>D+</v>
      </c>
      <c r="DH20" s="119">
        <f t="shared" si="36"/>
        <v>1.5</v>
      </c>
      <c r="DI20" s="119" t="str">
        <f t="shared" si="37"/>
        <v>1.5</v>
      </c>
      <c r="DJ20" s="137">
        <v>2</v>
      </c>
      <c r="DK20" s="138">
        <v>2</v>
      </c>
      <c r="DL20" s="301">
        <f t="shared" si="38"/>
        <v>13</v>
      </c>
      <c r="DM20" s="310">
        <f t="shared" si="39"/>
        <v>1.8461538461538463</v>
      </c>
      <c r="DN20" s="312" t="str">
        <f t="shared" si="40"/>
        <v>1.85</v>
      </c>
      <c r="DO20" s="296" t="str">
        <f t="shared" si="41"/>
        <v>Lên lớp</v>
      </c>
      <c r="DP20" s="297">
        <f t="shared" si="42"/>
        <v>13</v>
      </c>
      <c r="DQ20" s="298">
        <f t="shared" si="43"/>
        <v>1.8461538461538463</v>
      </c>
      <c r="DR20" s="296" t="str">
        <f t="shared" si="44"/>
        <v>Lên lớp</v>
      </c>
      <c r="DT20" s="148">
        <v>8.4</v>
      </c>
      <c r="DU20" s="239">
        <v>9</v>
      </c>
      <c r="DV20" s="239"/>
      <c r="DW20" s="116">
        <f t="shared" si="45"/>
        <v>8.8000000000000007</v>
      </c>
      <c r="DX20" s="117">
        <f t="shared" si="46"/>
        <v>8.8000000000000007</v>
      </c>
      <c r="DY20" s="118" t="str">
        <f t="shared" si="47"/>
        <v>A</v>
      </c>
      <c r="DZ20" s="119">
        <f t="shared" si="48"/>
        <v>4</v>
      </c>
      <c r="EA20" s="119" t="str">
        <f t="shared" si="0"/>
        <v>4.0</v>
      </c>
      <c r="EB20" s="137">
        <v>3</v>
      </c>
      <c r="EC20" s="138">
        <v>3</v>
      </c>
      <c r="ED20" s="148">
        <v>6.3</v>
      </c>
      <c r="EE20" s="189">
        <v>8</v>
      </c>
      <c r="EF20" s="189"/>
      <c r="EG20" s="116">
        <f t="shared" si="49"/>
        <v>7.3</v>
      </c>
      <c r="EH20" s="117">
        <f t="shared" si="50"/>
        <v>7.3</v>
      </c>
      <c r="EI20" s="118" t="str">
        <f t="shared" si="51"/>
        <v>B</v>
      </c>
      <c r="EJ20" s="119">
        <f t="shared" si="52"/>
        <v>3</v>
      </c>
      <c r="EK20" s="119" t="str">
        <f t="shared" si="53"/>
        <v>3.0</v>
      </c>
      <c r="EL20" s="137">
        <v>3</v>
      </c>
      <c r="EM20" s="138">
        <v>3</v>
      </c>
      <c r="EN20" s="209">
        <v>8.1999999999999993</v>
      </c>
      <c r="EO20" s="189">
        <v>7</v>
      </c>
      <c r="EP20" s="189"/>
      <c r="EQ20" s="116">
        <f t="shared" si="54"/>
        <v>7.5</v>
      </c>
      <c r="ER20" s="117">
        <f t="shared" si="55"/>
        <v>7.5</v>
      </c>
      <c r="ES20" s="118" t="str">
        <f t="shared" si="56"/>
        <v>B</v>
      </c>
      <c r="ET20" s="119">
        <f t="shared" si="57"/>
        <v>3</v>
      </c>
      <c r="EU20" s="119" t="str">
        <f t="shared" si="1"/>
        <v>3.0</v>
      </c>
      <c r="EV20" s="137">
        <v>3</v>
      </c>
      <c r="EW20" s="138">
        <v>3</v>
      </c>
      <c r="EX20" s="209">
        <v>6</v>
      </c>
      <c r="EY20" s="189">
        <v>5</v>
      </c>
      <c r="EZ20" s="189"/>
      <c r="FA20" s="116">
        <f t="shared" si="58"/>
        <v>5.4</v>
      </c>
      <c r="FB20" s="117">
        <f t="shared" si="59"/>
        <v>5.4</v>
      </c>
      <c r="FC20" s="118" t="str">
        <f t="shared" si="60"/>
        <v>D+</v>
      </c>
      <c r="FD20" s="119">
        <f t="shared" si="61"/>
        <v>1.5</v>
      </c>
      <c r="FE20" s="119" t="str">
        <f t="shared" si="62"/>
        <v>1.5</v>
      </c>
      <c r="FF20" s="137">
        <v>3</v>
      </c>
      <c r="FG20" s="138">
        <v>3</v>
      </c>
      <c r="FH20" s="148">
        <v>6.3</v>
      </c>
      <c r="FI20" s="189">
        <v>6</v>
      </c>
      <c r="FJ20" s="189"/>
      <c r="FK20" s="116">
        <f t="shared" si="63"/>
        <v>6.1</v>
      </c>
      <c r="FL20" s="117">
        <f t="shared" si="64"/>
        <v>6.1</v>
      </c>
      <c r="FM20" s="118" t="str">
        <f t="shared" si="65"/>
        <v>C</v>
      </c>
      <c r="FN20" s="119">
        <f t="shared" si="66"/>
        <v>2</v>
      </c>
      <c r="FO20" s="119" t="str">
        <f t="shared" si="67"/>
        <v>2.0</v>
      </c>
      <c r="FP20" s="137">
        <v>3</v>
      </c>
      <c r="FQ20" s="138">
        <v>3</v>
      </c>
      <c r="FR20" s="301">
        <f t="shared" si="68"/>
        <v>15</v>
      </c>
      <c r="FS20" s="310">
        <f t="shared" si="69"/>
        <v>2.7</v>
      </c>
      <c r="FT20" s="312" t="str">
        <f t="shared" si="70"/>
        <v>2.70</v>
      </c>
      <c r="FU20" s="189" t="str">
        <f t="shared" si="71"/>
        <v>Lên lớp</v>
      </c>
      <c r="FV20" s="526">
        <f t="shared" si="72"/>
        <v>28</v>
      </c>
      <c r="FW20" s="310">
        <f t="shared" si="73"/>
        <v>2.3035714285714284</v>
      </c>
      <c r="FX20" s="312" t="str">
        <f t="shared" si="74"/>
        <v>2.30</v>
      </c>
      <c r="FY20" s="527">
        <f t="shared" si="75"/>
        <v>28</v>
      </c>
      <c r="FZ20" s="528">
        <f t="shared" si="76"/>
        <v>2.3035714285714284</v>
      </c>
      <c r="GA20" s="529" t="str">
        <f t="shared" si="77"/>
        <v>Lên lớp</v>
      </c>
      <c r="GB20" s="131"/>
      <c r="GC20" s="148">
        <v>7.2</v>
      </c>
      <c r="GD20" s="239">
        <v>8</v>
      </c>
      <c r="GE20" s="239"/>
      <c r="GF20" s="116">
        <f t="shared" si="78"/>
        <v>7.7</v>
      </c>
      <c r="GG20" s="117">
        <f t="shared" si="79"/>
        <v>7.7</v>
      </c>
      <c r="GH20" s="118" t="str">
        <f t="shared" si="80"/>
        <v>B</v>
      </c>
      <c r="GI20" s="119">
        <f t="shared" si="81"/>
        <v>3</v>
      </c>
      <c r="GJ20" s="119" t="str">
        <f t="shared" si="82"/>
        <v>3.0</v>
      </c>
      <c r="GK20" s="137">
        <v>4</v>
      </c>
      <c r="GL20" s="138">
        <v>4</v>
      </c>
      <c r="GM20" s="148">
        <v>8</v>
      </c>
      <c r="GN20" s="239">
        <v>5</v>
      </c>
      <c r="GO20" s="239"/>
      <c r="GP20" s="116">
        <f t="shared" si="83"/>
        <v>6.2</v>
      </c>
      <c r="GQ20" s="117">
        <f t="shared" si="84"/>
        <v>6.2</v>
      </c>
      <c r="GR20" s="118" t="str">
        <f t="shared" si="85"/>
        <v>C</v>
      </c>
      <c r="GS20" s="119">
        <f t="shared" si="86"/>
        <v>2</v>
      </c>
      <c r="GT20" s="119" t="str">
        <f t="shared" si="87"/>
        <v>2.0</v>
      </c>
      <c r="GU20" s="137">
        <v>2</v>
      </c>
      <c r="GV20" s="138">
        <v>2</v>
      </c>
      <c r="GW20" s="148">
        <v>6</v>
      </c>
      <c r="GX20" s="189">
        <v>6</v>
      </c>
      <c r="GY20" s="189"/>
      <c r="GZ20" s="116">
        <f t="shared" si="88"/>
        <v>6</v>
      </c>
      <c r="HA20" s="117">
        <f t="shared" si="89"/>
        <v>6</v>
      </c>
      <c r="HB20" s="118" t="str">
        <f t="shared" si="90"/>
        <v>C</v>
      </c>
      <c r="HC20" s="119">
        <f t="shared" si="91"/>
        <v>2</v>
      </c>
      <c r="HD20" s="119" t="str">
        <f t="shared" si="92"/>
        <v>2.0</v>
      </c>
      <c r="HE20" s="137">
        <v>2</v>
      </c>
      <c r="HF20" s="138">
        <v>2</v>
      </c>
      <c r="HG20" s="148">
        <v>6.8</v>
      </c>
      <c r="HH20" s="256">
        <v>5</v>
      </c>
      <c r="HI20" s="256"/>
      <c r="HJ20" s="116">
        <f t="shared" si="93"/>
        <v>5.7</v>
      </c>
      <c r="HK20" s="117">
        <f t="shared" si="94"/>
        <v>5.7</v>
      </c>
      <c r="HL20" s="118" t="str">
        <f t="shared" si="95"/>
        <v>C</v>
      </c>
      <c r="HM20" s="119">
        <f t="shared" si="96"/>
        <v>2</v>
      </c>
      <c r="HN20" s="119" t="str">
        <f t="shared" si="97"/>
        <v>2.0</v>
      </c>
      <c r="HO20" s="137">
        <v>3</v>
      </c>
      <c r="HP20" s="138">
        <v>3</v>
      </c>
      <c r="HQ20" s="148">
        <v>5.7</v>
      </c>
      <c r="HR20" s="189">
        <v>6</v>
      </c>
      <c r="HS20" s="130"/>
      <c r="HT20" s="116">
        <f t="shared" si="98"/>
        <v>5.9</v>
      </c>
      <c r="HU20" s="117">
        <f t="shared" si="99"/>
        <v>5.9</v>
      </c>
      <c r="HV20" s="118" t="str">
        <f t="shared" si="100"/>
        <v>C</v>
      </c>
      <c r="HW20" s="119">
        <f t="shared" si="101"/>
        <v>2</v>
      </c>
      <c r="HX20" s="119" t="str">
        <f t="shared" si="102"/>
        <v>2.0</v>
      </c>
      <c r="HY20" s="137">
        <v>3</v>
      </c>
      <c r="HZ20" s="138">
        <v>3</v>
      </c>
      <c r="IA20" s="301">
        <f t="shared" si="103"/>
        <v>14</v>
      </c>
      <c r="IB20" s="310">
        <f t="shared" si="104"/>
        <v>2.2857142857142856</v>
      </c>
      <c r="IC20" s="312" t="str">
        <f t="shared" si="105"/>
        <v>2.29</v>
      </c>
      <c r="ID20" s="130"/>
      <c r="IE20" s="130"/>
      <c r="IF20" s="130"/>
      <c r="IG20" s="130"/>
      <c r="IH20" s="130"/>
      <c r="II20" s="130"/>
      <c r="IJ20" s="130"/>
      <c r="IK20" s="130"/>
      <c r="IL20" s="130"/>
      <c r="IM20" s="131"/>
      <c r="IN20" s="129"/>
      <c r="IO20" s="130"/>
      <c r="IP20" s="130"/>
      <c r="IQ20" s="130"/>
      <c r="IR20" s="130"/>
      <c r="IS20" s="130"/>
      <c r="IT20" s="130"/>
      <c r="IU20" s="130"/>
      <c r="IV20" s="137">
        <v>3</v>
      </c>
      <c r="IW20" s="131"/>
    </row>
    <row r="21" spans="1:257" ht="18">
      <c r="A21" s="80">
        <v>22</v>
      </c>
      <c r="B21" s="22" t="s">
        <v>450</v>
      </c>
      <c r="C21" s="80" t="s">
        <v>517</v>
      </c>
      <c r="D21" s="84" t="s">
        <v>518</v>
      </c>
      <c r="E21" s="100" t="s">
        <v>519</v>
      </c>
      <c r="F21" s="100"/>
      <c r="G21" s="85" t="s">
        <v>520</v>
      </c>
      <c r="H21" s="83" t="s">
        <v>457</v>
      </c>
      <c r="I21" s="83" t="s">
        <v>471</v>
      </c>
      <c r="J21" s="85" t="s">
        <v>37</v>
      </c>
      <c r="K21" s="38" t="s">
        <v>38</v>
      </c>
      <c r="L21" s="38"/>
      <c r="M21" s="38"/>
      <c r="N21" s="38"/>
      <c r="O21" s="38"/>
      <c r="P21" s="38"/>
      <c r="Q21" s="38"/>
      <c r="R21" s="38"/>
      <c r="S21" s="38"/>
      <c r="T21" s="38"/>
      <c r="U21" s="38"/>
      <c r="V21" s="38"/>
      <c r="W21" s="38"/>
      <c r="X21" s="38"/>
      <c r="Y21" s="38"/>
      <c r="Z21" s="38"/>
      <c r="AA21" s="38"/>
      <c r="AB21" s="38"/>
      <c r="AC21" s="38"/>
      <c r="AD21" s="38"/>
      <c r="AE21" s="38"/>
      <c r="AF21" s="38"/>
      <c r="AG21" s="38"/>
      <c r="AH21" s="38"/>
      <c r="AI21" s="38"/>
      <c r="AJ21" s="38"/>
      <c r="AK21" s="38"/>
      <c r="AL21" s="38"/>
      <c r="AM21" s="38"/>
      <c r="AN21" s="38"/>
      <c r="AO21" s="38"/>
      <c r="AP21" s="38"/>
      <c r="AQ21" s="38"/>
      <c r="AR21" s="38"/>
      <c r="AS21" s="38"/>
      <c r="AT21" s="38"/>
      <c r="AU21" s="38"/>
      <c r="AV21" s="6">
        <v>7</v>
      </c>
      <c r="AW21" s="3" t="str">
        <f t="shared" si="2"/>
        <v>B</v>
      </c>
      <c r="AX21" s="4">
        <f t="shared" si="3"/>
        <v>3</v>
      </c>
      <c r="AY21" s="13" t="str">
        <f t="shared" si="4"/>
        <v>3.0</v>
      </c>
      <c r="AZ21" s="15">
        <v>6</v>
      </c>
      <c r="BA21" s="3" t="str">
        <f t="shared" si="5"/>
        <v>C</v>
      </c>
      <c r="BB21" s="4">
        <f t="shared" si="6"/>
        <v>2</v>
      </c>
      <c r="BC21" s="122" t="str">
        <f t="shared" si="7"/>
        <v>2.0</v>
      </c>
      <c r="BD21" s="148">
        <v>7.3</v>
      </c>
      <c r="BE21" s="189">
        <v>4</v>
      </c>
      <c r="BF21" s="189"/>
      <c r="BG21" s="116">
        <f t="shared" si="8"/>
        <v>5.3</v>
      </c>
      <c r="BH21" s="117">
        <f t="shared" si="9"/>
        <v>5.3</v>
      </c>
      <c r="BI21" s="118" t="str">
        <f t="shared" si="10"/>
        <v>D+</v>
      </c>
      <c r="BJ21" s="119">
        <f t="shared" si="11"/>
        <v>1.5</v>
      </c>
      <c r="BK21" s="119" t="str">
        <f t="shared" si="12"/>
        <v>1.5</v>
      </c>
      <c r="BL21" s="137">
        <v>4</v>
      </c>
      <c r="BM21" s="138">
        <v>4</v>
      </c>
      <c r="BN21" s="148">
        <v>6.3</v>
      </c>
      <c r="BO21" s="189">
        <v>7</v>
      </c>
      <c r="BP21" s="189"/>
      <c r="BQ21" s="116">
        <f t="shared" si="13"/>
        <v>6.7</v>
      </c>
      <c r="BR21" s="117">
        <f t="shared" si="14"/>
        <v>6.7</v>
      </c>
      <c r="BS21" s="118" t="str">
        <f t="shared" si="15"/>
        <v>C+</v>
      </c>
      <c r="BT21" s="119">
        <f t="shared" si="16"/>
        <v>2.5</v>
      </c>
      <c r="BU21" s="119" t="str">
        <f t="shared" si="17"/>
        <v>2.5</v>
      </c>
      <c r="BV21" s="137">
        <v>2</v>
      </c>
      <c r="BW21" s="138">
        <v>2</v>
      </c>
      <c r="BX21" s="249">
        <v>7.3</v>
      </c>
      <c r="BY21" s="256">
        <v>6</v>
      </c>
      <c r="BZ21" s="256"/>
      <c r="CA21" s="116">
        <f t="shared" si="18"/>
        <v>6.5</v>
      </c>
      <c r="CB21" s="117">
        <f t="shared" si="19"/>
        <v>6.5</v>
      </c>
      <c r="CC21" s="118" t="str">
        <f t="shared" si="20"/>
        <v>C+</v>
      </c>
      <c r="CD21" s="119">
        <f t="shared" si="21"/>
        <v>2.5</v>
      </c>
      <c r="CE21" s="119" t="str">
        <f t="shared" si="22"/>
        <v>2.5</v>
      </c>
      <c r="CF21" s="137">
        <v>2</v>
      </c>
      <c r="CG21" s="138">
        <v>2</v>
      </c>
      <c r="CH21" s="209">
        <v>6.3</v>
      </c>
      <c r="CI21" s="239">
        <v>9</v>
      </c>
      <c r="CJ21" s="239"/>
      <c r="CK21" s="116">
        <f t="shared" si="23"/>
        <v>7.9</v>
      </c>
      <c r="CL21" s="117">
        <f t="shared" si="24"/>
        <v>7.9</v>
      </c>
      <c r="CM21" s="118" t="str">
        <f t="shared" si="25"/>
        <v>B</v>
      </c>
      <c r="CN21" s="119">
        <f t="shared" si="26"/>
        <v>3</v>
      </c>
      <c r="CO21" s="119" t="str">
        <f t="shared" si="27"/>
        <v>3.0</v>
      </c>
      <c r="CP21" s="137">
        <v>1</v>
      </c>
      <c r="CQ21" s="138">
        <v>1</v>
      </c>
      <c r="CR21" s="148">
        <v>5.7</v>
      </c>
      <c r="CS21" s="189">
        <v>5</v>
      </c>
      <c r="CT21" s="189"/>
      <c r="CU21" s="116">
        <f t="shared" si="28"/>
        <v>5.3</v>
      </c>
      <c r="CV21" s="117">
        <f t="shared" si="29"/>
        <v>5.3</v>
      </c>
      <c r="CW21" s="118" t="str">
        <f t="shared" si="30"/>
        <v>D+</v>
      </c>
      <c r="CX21" s="119">
        <f t="shared" si="31"/>
        <v>1.5</v>
      </c>
      <c r="CY21" s="119" t="str">
        <f t="shared" si="32"/>
        <v>1.5</v>
      </c>
      <c r="CZ21" s="137">
        <v>2</v>
      </c>
      <c r="DA21" s="138">
        <v>2</v>
      </c>
      <c r="DB21" s="148">
        <v>5.3</v>
      </c>
      <c r="DC21" s="239">
        <v>5</v>
      </c>
      <c r="DD21" s="239"/>
      <c r="DE21" s="116">
        <f t="shared" si="33"/>
        <v>5.0999999999999996</v>
      </c>
      <c r="DF21" s="117">
        <f t="shared" si="34"/>
        <v>5.0999999999999996</v>
      </c>
      <c r="DG21" s="118" t="str">
        <f t="shared" si="35"/>
        <v>D+</v>
      </c>
      <c r="DH21" s="119">
        <f t="shared" si="36"/>
        <v>1.5</v>
      </c>
      <c r="DI21" s="119" t="str">
        <f t="shared" si="37"/>
        <v>1.5</v>
      </c>
      <c r="DJ21" s="137">
        <v>2</v>
      </c>
      <c r="DK21" s="138">
        <v>2</v>
      </c>
      <c r="DL21" s="301">
        <f t="shared" si="38"/>
        <v>13</v>
      </c>
      <c r="DM21" s="310">
        <f t="shared" si="39"/>
        <v>1.9230769230769231</v>
      </c>
      <c r="DN21" s="312" t="str">
        <f t="shared" si="40"/>
        <v>1.92</v>
      </c>
      <c r="DO21" s="296" t="str">
        <f t="shared" si="41"/>
        <v>Lên lớp</v>
      </c>
      <c r="DP21" s="297">
        <f t="shared" si="42"/>
        <v>13</v>
      </c>
      <c r="DQ21" s="298">
        <f t="shared" si="43"/>
        <v>1.9230769230769231</v>
      </c>
      <c r="DR21" s="296" t="str">
        <f t="shared" si="44"/>
        <v>Lên lớp</v>
      </c>
      <c r="DT21" s="148">
        <v>9</v>
      </c>
      <c r="DU21" s="239">
        <v>9</v>
      </c>
      <c r="DV21" s="239"/>
      <c r="DW21" s="116">
        <f t="shared" si="45"/>
        <v>9</v>
      </c>
      <c r="DX21" s="117">
        <f t="shared" si="46"/>
        <v>9</v>
      </c>
      <c r="DY21" s="118" t="str">
        <f t="shared" si="47"/>
        <v>A</v>
      </c>
      <c r="DZ21" s="119">
        <f t="shared" si="48"/>
        <v>4</v>
      </c>
      <c r="EA21" s="119" t="str">
        <f t="shared" si="0"/>
        <v>4.0</v>
      </c>
      <c r="EB21" s="137">
        <v>3</v>
      </c>
      <c r="EC21" s="138">
        <v>3</v>
      </c>
      <c r="ED21" s="148">
        <v>5.6</v>
      </c>
      <c r="EE21" s="189">
        <v>7</v>
      </c>
      <c r="EF21" s="189"/>
      <c r="EG21" s="116">
        <f t="shared" si="49"/>
        <v>6.4</v>
      </c>
      <c r="EH21" s="117">
        <f t="shared" si="50"/>
        <v>6.4</v>
      </c>
      <c r="EI21" s="118" t="str">
        <f t="shared" si="51"/>
        <v>C</v>
      </c>
      <c r="EJ21" s="119">
        <f t="shared" si="52"/>
        <v>2</v>
      </c>
      <c r="EK21" s="119" t="str">
        <f t="shared" si="53"/>
        <v>2.0</v>
      </c>
      <c r="EL21" s="137">
        <v>3</v>
      </c>
      <c r="EM21" s="138">
        <v>3</v>
      </c>
      <c r="EN21" s="209">
        <v>6</v>
      </c>
      <c r="EO21" s="189">
        <v>8</v>
      </c>
      <c r="EP21" s="189"/>
      <c r="EQ21" s="116">
        <f t="shared" si="54"/>
        <v>7.2</v>
      </c>
      <c r="ER21" s="117">
        <f t="shared" si="55"/>
        <v>7.2</v>
      </c>
      <c r="ES21" s="118" t="str">
        <f t="shared" si="56"/>
        <v>B</v>
      </c>
      <c r="ET21" s="119">
        <f t="shared" si="57"/>
        <v>3</v>
      </c>
      <c r="EU21" s="119" t="str">
        <f t="shared" si="1"/>
        <v>3.0</v>
      </c>
      <c r="EV21" s="137">
        <v>3</v>
      </c>
      <c r="EW21" s="138">
        <v>3</v>
      </c>
      <c r="EX21" s="209">
        <v>5.6</v>
      </c>
      <c r="EY21" s="189">
        <v>6</v>
      </c>
      <c r="EZ21" s="189"/>
      <c r="FA21" s="116">
        <f t="shared" si="58"/>
        <v>5.8</v>
      </c>
      <c r="FB21" s="117">
        <f t="shared" si="59"/>
        <v>5.8</v>
      </c>
      <c r="FC21" s="118" t="str">
        <f t="shared" si="60"/>
        <v>C</v>
      </c>
      <c r="FD21" s="119">
        <f t="shared" si="61"/>
        <v>2</v>
      </c>
      <c r="FE21" s="119" t="str">
        <f t="shared" si="62"/>
        <v>2.0</v>
      </c>
      <c r="FF21" s="137">
        <v>3</v>
      </c>
      <c r="FG21" s="138">
        <v>3</v>
      </c>
      <c r="FH21" s="287">
        <v>5.3</v>
      </c>
      <c r="FI21" s="189">
        <v>6</v>
      </c>
      <c r="FJ21" s="189"/>
      <c r="FK21" s="116">
        <f t="shared" si="63"/>
        <v>5.7</v>
      </c>
      <c r="FL21" s="117">
        <f t="shared" si="64"/>
        <v>5.7</v>
      </c>
      <c r="FM21" s="118" t="str">
        <f t="shared" si="65"/>
        <v>C</v>
      </c>
      <c r="FN21" s="119">
        <f t="shared" si="66"/>
        <v>2</v>
      </c>
      <c r="FO21" s="119" t="str">
        <f t="shared" si="67"/>
        <v>2.0</v>
      </c>
      <c r="FP21" s="137">
        <v>3</v>
      </c>
      <c r="FQ21" s="138">
        <v>3</v>
      </c>
      <c r="FR21" s="301">
        <f t="shared" si="68"/>
        <v>15</v>
      </c>
      <c r="FS21" s="310">
        <f t="shared" si="69"/>
        <v>2.6</v>
      </c>
      <c r="FT21" s="312" t="str">
        <f t="shared" si="70"/>
        <v>2.60</v>
      </c>
      <c r="FU21" s="189" t="str">
        <f t="shared" si="71"/>
        <v>Lên lớp</v>
      </c>
      <c r="FV21" s="526">
        <f t="shared" si="72"/>
        <v>28</v>
      </c>
      <c r="FW21" s="310">
        <f t="shared" si="73"/>
        <v>2.2857142857142856</v>
      </c>
      <c r="FX21" s="312" t="str">
        <f t="shared" si="74"/>
        <v>2.29</v>
      </c>
      <c r="FY21" s="527">
        <f t="shared" si="75"/>
        <v>28</v>
      </c>
      <c r="FZ21" s="528">
        <f t="shared" si="76"/>
        <v>2.2857142857142856</v>
      </c>
      <c r="GA21" s="529" t="str">
        <f t="shared" si="77"/>
        <v>Lên lớp</v>
      </c>
      <c r="GB21" s="131"/>
      <c r="GC21" s="148">
        <v>6.4</v>
      </c>
      <c r="GD21" s="239">
        <v>6</v>
      </c>
      <c r="GE21" s="239"/>
      <c r="GF21" s="116">
        <f t="shared" si="78"/>
        <v>6.2</v>
      </c>
      <c r="GG21" s="117">
        <f t="shared" si="79"/>
        <v>6.2</v>
      </c>
      <c r="GH21" s="118" t="str">
        <f t="shared" si="80"/>
        <v>C</v>
      </c>
      <c r="GI21" s="119">
        <f t="shared" si="81"/>
        <v>2</v>
      </c>
      <c r="GJ21" s="119" t="str">
        <f t="shared" si="82"/>
        <v>2.0</v>
      </c>
      <c r="GK21" s="137">
        <v>4</v>
      </c>
      <c r="GL21" s="138">
        <v>4</v>
      </c>
      <c r="GM21" s="148">
        <v>5</v>
      </c>
      <c r="GN21" s="239">
        <v>5</v>
      </c>
      <c r="GO21" s="239"/>
      <c r="GP21" s="116">
        <f t="shared" si="83"/>
        <v>5</v>
      </c>
      <c r="GQ21" s="117">
        <f t="shared" si="84"/>
        <v>5</v>
      </c>
      <c r="GR21" s="118" t="str">
        <f t="shared" si="85"/>
        <v>D+</v>
      </c>
      <c r="GS21" s="119">
        <f t="shared" si="86"/>
        <v>1.5</v>
      </c>
      <c r="GT21" s="119" t="str">
        <f t="shared" si="87"/>
        <v>1.5</v>
      </c>
      <c r="GU21" s="137">
        <v>2</v>
      </c>
      <c r="GV21" s="138">
        <v>2</v>
      </c>
      <c r="GW21" s="148">
        <v>5</v>
      </c>
      <c r="GX21" s="189">
        <v>5</v>
      </c>
      <c r="GY21" s="189"/>
      <c r="GZ21" s="116">
        <f t="shared" si="88"/>
        <v>5</v>
      </c>
      <c r="HA21" s="117">
        <f t="shared" si="89"/>
        <v>5</v>
      </c>
      <c r="HB21" s="118" t="str">
        <f t="shared" si="90"/>
        <v>D+</v>
      </c>
      <c r="HC21" s="119">
        <f t="shared" si="91"/>
        <v>1.5</v>
      </c>
      <c r="HD21" s="119" t="str">
        <f t="shared" si="92"/>
        <v>1.5</v>
      </c>
      <c r="HE21" s="137">
        <v>2</v>
      </c>
      <c r="HF21" s="138">
        <v>2</v>
      </c>
      <c r="HG21" s="148">
        <v>7.3</v>
      </c>
      <c r="HH21" s="256">
        <v>5</v>
      </c>
      <c r="HI21" s="256"/>
      <c r="HJ21" s="116">
        <f t="shared" si="93"/>
        <v>5.9</v>
      </c>
      <c r="HK21" s="117">
        <f t="shared" si="94"/>
        <v>5.9</v>
      </c>
      <c r="HL21" s="118" t="str">
        <f t="shared" si="95"/>
        <v>C</v>
      </c>
      <c r="HM21" s="119">
        <f t="shared" si="96"/>
        <v>2</v>
      </c>
      <c r="HN21" s="119" t="str">
        <f t="shared" si="97"/>
        <v>2.0</v>
      </c>
      <c r="HO21" s="137">
        <v>3</v>
      </c>
      <c r="HP21" s="138">
        <v>3</v>
      </c>
      <c r="HQ21" s="148">
        <v>5</v>
      </c>
      <c r="HR21" s="189">
        <v>5</v>
      </c>
      <c r="HS21" s="130"/>
      <c r="HT21" s="116">
        <f t="shared" si="98"/>
        <v>5</v>
      </c>
      <c r="HU21" s="117">
        <f t="shared" si="99"/>
        <v>5</v>
      </c>
      <c r="HV21" s="118" t="str">
        <f t="shared" si="100"/>
        <v>D+</v>
      </c>
      <c r="HW21" s="119">
        <f t="shared" si="101"/>
        <v>1.5</v>
      </c>
      <c r="HX21" s="119" t="str">
        <f t="shared" si="102"/>
        <v>1.5</v>
      </c>
      <c r="HY21" s="137">
        <v>3</v>
      </c>
      <c r="HZ21" s="138">
        <v>3</v>
      </c>
      <c r="IA21" s="301">
        <f t="shared" si="103"/>
        <v>14</v>
      </c>
      <c r="IB21" s="310">
        <f t="shared" si="104"/>
        <v>1.75</v>
      </c>
      <c r="IC21" s="312" t="str">
        <f t="shared" si="105"/>
        <v>1.75</v>
      </c>
      <c r="ID21" s="130"/>
      <c r="IE21" s="130"/>
      <c r="IF21" s="130"/>
      <c r="IG21" s="130"/>
      <c r="IH21" s="130"/>
      <c r="II21" s="130"/>
      <c r="IJ21" s="130"/>
      <c r="IK21" s="130"/>
      <c r="IL21" s="130"/>
      <c r="IM21" s="131"/>
      <c r="IN21" s="129"/>
      <c r="IO21" s="130"/>
      <c r="IP21" s="130"/>
      <c r="IQ21" s="130"/>
      <c r="IR21" s="130"/>
      <c r="IS21" s="130"/>
      <c r="IT21" s="130"/>
      <c r="IU21" s="130"/>
      <c r="IV21" s="137">
        <v>3</v>
      </c>
      <c r="IW21" s="131"/>
    </row>
    <row r="22" spans="1:257" ht="18">
      <c r="A22" s="80">
        <v>23</v>
      </c>
      <c r="B22" s="22" t="s">
        <v>450</v>
      </c>
      <c r="C22" s="80" t="s">
        <v>521</v>
      </c>
      <c r="D22" s="84" t="s">
        <v>522</v>
      </c>
      <c r="E22" s="100" t="s">
        <v>25</v>
      </c>
      <c r="F22" s="100" t="s">
        <v>268</v>
      </c>
      <c r="G22" s="85" t="s">
        <v>523</v>
      </c>
      <c r="H22" s="83" t="s">
        <v>457</v>
      </c>
      <c r="I22" s="85" t="s">
        <v>524</v>
      </c>
      <c r="J22" s="85" t="s">
        <v>37</v>
      </c>
      <c r="K22" s="38" t="s">
        <v>38</v>
      </c>
      <c r="L22" s="328"/>
      <c r="M22" s="328"/>
      <c r="N22" s="328"/>
      <c r="O22" s="328"/>
      <c r="P22" s="328"/>
      <c r="Q22" s="328"/>
      <c r="R22" s="328"/>
      <c r="S22" s="328"/>
      <c r="T22" s="328"/>
      <c r="U22" s="328"/>
      <c r="V22" s="328"/>
      <c r="W22" s="328"/>
      <c r="X22" s="328"/>
      <c r="Y22" s="328"/>
      <c r="Z22" s="328"/>
      <c r="AA22" s="328"/>
      <c r="AB22" s="328"/>
      <c r="AC22" s="328"/>
      <c r="AD22" s="328"/>
      <c r="AE22" s="328"/>
      <c r="AF22" s="328"/>
      <c r="AG22" s="328"/>
      <c r="AH22" s="328"/>
      <c r="AI22" s="328"/>
      <c r="AJ22" s="328"/>
      <c r="AK22" s="328"/>
      <c r="AL22" s="328"/>
      <c r="AM22" s="328"/>
      <c r="AN22" s="328"/>
      <c r="AO22" s="328"/>
      <c r="AP22" s="328"/>
      <c r="AQ22" s="328"/>
      <c r="AR22" s="328"/>
      <c r="AS22" s="328"/>
      <c r="AT22" s="328"/>
      <c r="AU22" s="328"/>
      <c r="AV22" s="6">
        <v>8</v>
      </c>
      <c r="AW22" s="3" t="str">
        <f t="shared" si="2"/>
        <v>B+</v>
      </c>
      <c r="AX22" s="4">
        <f t="shared" si="3"/>
        <v>3.5</v>
      </c>
      <c r="AY22" s="13" t="str">
        <f t="shared" si="4"/>
        <v>3.5</v>
      </c>
      <c r="AZ22" s="15">
        <v>6</v>
      </c>
      <c r="BA22" s="3" t="str">
        <f t="shared" si="5"/>
        <v>C</v>
      </c>
      <c r="BB22" s="4">
        <f t="shared" si="6"/>
        <v>2</v>
      </c>
      <c r="BC22" s="122" t="str">
        <f t="shared" si="7"/>
        <v>2.0</v>
      </c>
      <c r="BD22" s="149">
        <v>8.3000000000000007</v>
      </c>
      <c r="BE22" s="190">
        <v>6</v>
      </c>
      <c r="BF22" s="190"/>
      <c r="BG22" s="218">
        <f t="shared" si="8"/>
        <v>6.9</v>
      </c>
      <c r="BH22" s="219">
        <f t="shared" si="9"/>
        <v>6.9</v>
      </c>
      <c r="BI22" s="220" t="str">
        <f t="shared" si="10"/>
        <v>C+</v>
      </c>
      <c r="BJ22" s="221">
        <f t="shared" si="11"/>
        <v>2.5</v>
      </c>
      <c r="BK22" s="221" t="str">
        <f t="shared" si="12"/>
        <v>2.5</v>
      </c>
      <c r="BL22" s="187">
        <v>4</v>
      </c>
      <c r="BM22" s="222">
        <v>4</v>
      </c>
      <c r="BN22" s="149">
        <v>9</v>
      </c>
      <c r="BO22" s="190">
        <v>8</v>
      </c>
      <c r="BP22" s="190"/>
      <c r="BQ22" s="218">
        <f t="shared" si="13"/>
        <v>8.4</v>
      </c>
      <c r="BR22" s="219">
        <f t="shared" si="14"/>
        <v>8.4</v>
      </c>
      <c r="BS22" s="220" t="str">
        <f t="shared" si="15"/>
        <v>B+</v>
      </c>
      <c r="BT22" s="221">
        <f t="shared" si="16"/>
        <v>3.5</v>
      </c>
      <c r="BU22" s="221" t="str">
        <f t="shared" si="17"/>
        <v>3.5</v>
      </c>
      <c r="BV22" s="187">
        <v>2</v>
      </c>
      <c r="BW22" s="222">
        <v>2</v>
      </c>
      <c r="BX22" s="250">
        <v>9</v>
      </c>
      <c r="BY22" s="257">
        <v>8</v>
      </c>
      <c r="BZ22" s="257"/>
      <c r="CA22" s="218">
        <f t="shared" si="18"/>
        <v>8.4</v>
      </c>
      <c r="CB22" s="219">
        <f t="shared" si="19"/>
        <v>8.4</v>
      </c>
      <c r="CC22" s="220" t="str">
        <f t="shared" si="20"/>
        <v>B+</v>
      </c>
      <c r="CD22" s="221">
        <f t="shared" si="21"/>
        <v>3.5</v>
      </c>
      <c r="CE22" s="221" t="str">
        <f t="shared" si="22"/>
        <v>3.5</v>
      </c>
      <c r="CF22" s="187">
        <v>2</v>
      </c>
      <c r="CG22" s="222">
        <v>2</v>
      </c>
      <c r="CH22" s="210">
        <v>8</v>
      </c>
      <c r="CI22" s="240">
        <v>8</v>
      </c>
      <c r="CJ22" s="240"/>
      <c r="CK22" s="218">
        <f t="shared" si="23"/>
        <v>8</v>
      </c>
      <c r="CL22" s="219">
        <f t="shared" si="24"/>
        <v>8</v>
      </c>
      <c r="CM22" s="220" t="str">
        <f t="shared" si="25"/>
        <v>B+</v>
      </c>
      <c r="CN22" s="221">
        <f t="shared" si="26"/>
        <v>3.5</v>
      </c>
      <c r="CO22" s="221" t="str">
        <f t="shared" si="27"/>
        <v>3.5</v>
      </c>
      <c r="CP22" s="187">
        <v>1</v>
      </c>
      <c r="CQ22" s="222">
        <v>1</v>
      </c>
      <c r="CR22" s="149">
        <v>8.6999999999999993</v>
      </c>
      <c r="CS22" s="190">
        <v>8</v>
      </c>
      <c r="CT22" s="190"/>
      <c r="CU22" s="218">
        <f t="shared" si="28"/>
        <v>8.3000000000000007</v>
      </c>
      <c r="CV22" s="219">
        <f t="shared" si="29"/>
        <v>8.3000000000000007</v>
      </c>
      <c r="CW22" s="220" t="str">
        <f t="shared" si="30"/>
        <v>B+</v>
      </c>
      <c r="CX22" s="221">
        <f t="shared" si="31"/>
        <v>3.5</v>
      </c>
      <c r="CY22" s="221" t="str">
        <f t="shared" si="32"/>
        <v>3.5</v>
      </c>
      <c r="CZ22" s="187">
        <v>2</v>
      </c>
      <c r="DA22" s="222">
        <v>2</v>
      </c>
      <c r="DB22" s="149">
        <v>7.7</v>
      </c>
      <c r="DC22" s="240">
        <v>8</v>
      </c>
      <c r="DD22" s="240"/>
      <c r="DE22" s="218">
        <f t="shared" si="33"/>
        <v>7.9</v>
      </c>
      <c r="DF22" s="219">
        <f t="shared" si="34"/>
        <v>7.9</v>
      </c>
      <c r="DG22" s="220" t="str">
        <f t="shared" si="35"/>
        <v>B</v>
      </c>
      <c r="DH22" s="221">
        <f t="shared" si="36"/>
        <v>3</v>
      </c>
      <c r="DI22" s="221" t="str">
        <f t="shared" si="37"/>
        <v>3.0</v>
      </c>
      <c r="DJ22" s="187">
        <v>2</v>
      </c>
      <c r="DK22" s="222">
        <v>2</v>
      </c>
      <c r="DL22" s="302">
        <f t="shared" si="38"/>
        <v>13</v>
      </c>
      <c r="DM22" s="311">
        <f t="shared" si="39"/>
        <v>3.1153846153846154</v>
      </c>
      <c r="DN22" s="313" t="str">
        <f t="shared" si="40"/>
        <v>3.12</v>
      </c>
      <c r="DO22" s="378" t="str">
        <f t="shared" si="41"/>
        <v>Lên lớp</v>
      </c>
      <c r="DP22" s="379">
        <f t="shared" si="42"/>
        <v>13</v>
      </c>
      <c r="DQ22" s="380">
        <f t="shared" si="43"/>
        <v>3.1153846153846154</v>
      </c>
      <c r="DR22" s="381" t="str">
        <f t="shared" si="44"/>
        <v>Lên lớp</v>
      </c>
      <c r="DT22" s="149">
        <v>9.4</v>
      </c>
      <c r="DU22" s="240">
        <v>10</v>
      </c>
      <c r="DV22" s="240"/>
      <c r="DW22" s="218">
        <f t="shared" si="45"/>
        <v>9.8000000000000007</v>
      </c>
      <c r="DX22" s="219">
        <f t="shared" si="46"/>
        <v>9.8000000000000007</v>
      </c>
      <c r="DY22" s="220" t="str">
        <f t="shared" si="47"/>
        <v>A</v>
      </c>
      <c r="DZ22" s="221">
        <f t="shared" si="48"/>
        <v>4</v>
      </c>
      <c r="EA22" s="221" t="str">
        <f t="shared" si="0"/>
        <v>4.0</v>
      </c>
      <c r="EB22" s="187">
        <v>3</v>
      </c>
      <c r="EC22" s="222">
        <v>3</v>
      </c>
      <c r="ED22" s="149">
        <v>8.3000000000000007</v>
      </c>
      <c r="EE22" s="190">
        <v>7</v>
      </c>
      <c r="EF22" s="190"/>
      <c r="EG22" s="218">
        <f t="shared" si="49"/>
        <v>7.5</v>
      </c>
      <c r="EH22" s="219">
        <f t="shared" si="50"/>
        <v>7.5</v>
      </c>
      <c r="EI22" s="220" t="str">
        <f t="shared" si="51"/>
        <v>B</v>
      </c>
      <c r="EJ22" s="221">
        <f t="shared" si="52"/>
        <v>3</v>
      </c>
      <c r="EK22" s="221" t="str">
        <f t="shared" si="53"/>
        <v>3.0</v>
      </c>
      <c r="EL22" s="187">
        <v>3</v>
      </c>
      <c r="EM22" s="222">
        <v>3</v>
      </c>
      <c r="EN22" s="210">
        <v>8.5</v>
      </c>
      <c r="EO22" s="190">
        <v>8</v>
      </c>
      <c r="EP22" s="190"/>
      <c r="EQ22" s="218">
        <f t="shared" si="54"/>
        <v>8.1999999999999993</v>
      </c>
      <c r="ER22" s="219">
        <f t="shared" si="55"/>
        <v>8.1999999999999993</v>
      </c>
      <c r="ES22" s="220" t="str">
        <f t="shared" si="56"/>
        <v>B+</v>
      </c>
      <c r="ET22" s="221">
        <f t="shared" si="57"/>
        <v>3.5</v>
      </c>
      <c r="EU22" s="221" t="str">
        <f t="shared" si="1"/>
        <v>3.5</v>
      </c>
      <c r="EV22" s="187">
        <v>3</v>
      </c>
      <c r="EW22" s="222">
        <v>3</v>
      </c>
      <c r="EX22" s="210">
        <v>8.4</v>
      </c>
      <c r="EY22" s="190">
        <v>8</v>
      </c>
      <c r="EZ22" s="190"/>
      <c r="FA22" s="218">
        <f t="shared" si="58"/>
        <v>8.1999999999999993</v>
      </c>
      <c r="FB22" s="219">
        <f t="shared" si="59"/>
        <v>8.1999999999999993</v>
      </c>
      <c r="FC22" s="220" t="str">
        <f t="shared" si="60"/>
        <v>B+</v>
      </c>
      <c r="FD22" s="221">
        <f t="shared" si="61"/>
        <v>3.5</v>
      </c>
      <c r="FE22" s="221" t="str">
        <f t="shared" si="62"/>
        <v>3.5</v>
      </c>
      <c r="FF22" s="187">
        <v>3</v>
      </c>
      <c r="FG22" s="222">
        <v>3</v>
      </c>
      <c r="FH22" s="149">
        <v>8.6999999999999993</v>
      </c>
      <c r="FI22" s="190">
        <v>9</v>
      </c>
      <c r="FJ22" s="190"/>
      <c r="FK22" s="218">
        <f t="shared" si="63"/>
        <v>8.9</v>
      </c>
      <c r="FL22" s="219">
        <f t="shared" si="64"/>
        <v>8.9</v>
      </c>
      <c r="FM22" s="220" t="str">
        <f t="shared" si="65"/>
        <v>A</v>
      </c>
      <c r="FN22" s="221">
        <f t="shared" si="66"/>
        <v>4</v>
      </c>
      <c r="FO22" s="221" t="str">
        <f t="shared" si="67"/>
        <v>4.0</v>
      </c>
      <c r="FP22" s="187">
        <v>3</v>
      </c>
      <c r="FQ22" s="222">
        <v>3</v>
      </c>
      <c r="FR22" s="302">
        <f t="shared" si="68"/>
        <v>15</v>
      </c>
      <c r="FS22" s="311">
        <f t="shared" si="69"/>
        <v>3.6</v>
      </c>
      <c r="FT22" s="313" t="str">
        <f t="shared" si="70"/>
        <v>3.60</v>
      </c>
      <c r="FU22" s="190" t="str">
        <f t="shared" si="71"/>
        <v>Lên lớp</v>
      </c>
      <c r="FV22" s="530">
        <f t="shared" si="72"/>
        <v>28</v>
      </c>
      <c r="FW22" s="311">
        <f t="shared" si="73"/>
        <v>3.375</v>
      </c>
      <c r="FX22" s="313" t="str">
        <f t="shared" si="74"/>
        <v>3.38</v>
      </c>
      <c r="FY22" s="531">
        <f t="shared" si="75"/>
        <v>28</v>
      </c>
      <c r="FZ22" s="532">
        <f t="shared" si="76"/>
        <v>3.375</v>
      </c>
      <c r="GA22" s="533" t="str">
        <f t="shared" si="77"/>
        <v>Lên lớp</v>
      </c>
      <c r="GB22" s="133"/>
      <c r="GC22" s="149">
        <v>7.2</v>
      </c>
      <c r="GD22" s="240">
        <v>5</v>
      </c>
      <c r="GE22" s="240"/>
      <c r="GF22" s="116">
        <f t="shared" si="78"/>
        <v>5.9</v>
      </c>
      <c r="GG22" s="117">
        <f t="shared" si="79"/>
        <v>5.9</v>
      </c>
      <c r="GH22" s="118" t="str">
        <f t="shared" si="80"/>
        <v>C</v>
      </c>
      <c r="GI22" s="119">
        <f t="shared" si="81"/>
        <v>2</v>
      </c>
      <c r="GJ22" s="119" t="str">
        <f t="shared" si="82"/>
        <v>2.0</v>
      </c>
      <c r="GK22" s="187">
        <v>4</v>
      </c>
      <c r="GL22" s="138">
        <v>4</v>
      </c>
      <c r="GM22" s="149">
        <v>8.6999999999999993</v>
      </c>
      <c r="GN22" s="240">
        <v>9</v>
      </c>
      <c r="GO22" s="240"/>
      <c r="GP22" s="218">
        <f t="shared" si="83"/>
        <v>8.9</v>
      </c>
      <c r="GQ22" s="219">
        <f t="shared" si="84"/>
        <v>8.9</v>
      </c>
      <c r="GR22" s="220" t="str">
        <f t="shared" si="85"/>
        <v>A</v>
      </c>
      <c r="GS22" s="221">
        <f t="shared" si="86"/>
        <v>4</v>
      </c>
      <c r="GT22" s="221" t="str">
        <f t="shared" si="87"/>
        <v>4.0</v>
      </c>
      <c r="GU22" s="187">
        <v>2</v>
      </c>
      <c r="GV22" s="222">
        <v>2</v>
      </c>
      <c r="GW22" s="149">
        <v>8.6999999999999993</v>
      </c>
      <c r="GX22" s="190">
        <v>9</v>
      </c>
      <c r="GY22" s="190"/>
      <c r="GZ22" s="218">
        <f t="shared" si="88"/>
        <v>8.9</v>
      </c>
      <c r="HA22" s="219">
        <f t="shared" si="89"/>
        <v>8.9</v>
      </c>
      <c r="HB22" s="220" t="str">
        <f t="shared" si="90"/>
        <v>A</v>
      </c>
      <c r="HC22" s="221">
        <f t="shared" si="91"/>
        <v>4</v>
      </c>
      <c r="HD22" s="221" t="str">
        <f t="shared" si="92"/>
        <v>4.0</v>
      </c>
      <c r="HE22" s="187">
        <v>2</v>
      </c>
      <c r="HF22" s="222">
        <v>2</v>
      </c>
      <c r="HG22" s="149">
        <v>8.8000000000000007</v>
      </c>
      <c r="HH22" s="257">
        <v>9</v>
      </c>
      <c r="HI22" s="257"/>
      <c r="HJ22" s="116">
        <f t="shared" si="93"/>
        <v>8.9</v>
      </c>
      <c r="HK22" s="117">
        <f t="shared" si="94"/>
        <v>8.9</v>
      </c>
      <c r="HL22" s="118" t="str">
        <f t="shared" si="95"/>
        <v>A</v>
      </c>
      <c r="HM22" s="119">
        <f t="shared" si="96"/>
        <v>4</v>
      </c>
      <c r="HN22" s="119" t="str">
        <f t="shared" si="97"/>
        <v>4.0</v>
      </c>
      <c r="HO22" s="187">
        <v>3</v>
      </c>
      <c r="HP22" s="138">
        <v>3</v>
      </c>
      <c r="HQ22" s="149">
        <v>8</v>
      </c>
      <c r="HR22" s="190">
        <v>8</v>
      </c>
      <c r="HS22" s="132"/>
      <c r="HT22" s="116">
        <f t="shared" si="98"/>
        <v>8</v>
      </c>
      <c r="HU22" s="117">
        <f t="shared" si="99"/>
        <v>8</v>
      </c>
      <c r="HV22" s="118" t="str">
        <f t="shared" si="100"/>
        <v>B+</v>
      </c>
      <c r="HW22" s="119">
        <f t="shared" si="101"/>
        <v>3.5</v>
      </c>
      <c r="HX22" s="119" t="str">
        <f t="shared" si="102"/>
        <v>3.5</v>
      </c>
      <c r="HY22" s="187">
        <v>3</v>
      </c>
      <c r="HZ22" s="138">
        <v>3</v>
      </c>
      <c r="IA22" s="302">
        <f t="shared" si="103"/>
        <v>14</v>
      </c>
      <c r="IB22" s="311">
        <f t="shared" si="104"/>
        <v>3.3214285714285716</v>
      </c>
      <c r="IC22" s="313" t="str">
        <f t="shared" si="105"/>
        <v>3.32</v>
      </c>
      <c r="ID22" s="132"/>
      <c r="IE22" s="132"/>
      <c r="IF22" s="132"/>
      <c r="IG22" s="132"/>
      <c r="IH22" s="132"/>
      <c r="II22" s="132"/>
      <c r="IJ22" s="132"/>
      <c r="IK22" s="132"/>
      <c r="IL22" s="132"/>
      <c r="IM22" s="133"/>
      <c r="IN22" s="550"/>
      <c r="IO22" s="132"/>
      <c r="IP22" s="132"/>
      <c r="IQ22" s="132"/>
      <c r="IR22" s="132"/>
      <c r="IS22" s="132"/>
      <c r="IT22" s="132"/>
      <c r="IU22" s="132"/>
      <c r="IV22" s="187">
        <v>3</v>
      </c>
      <c r="IW22" s="133"/>
    </row>
    <row r="29" spans="1:257" ht="18">
      <c r="A29" s="80">
        <v>2</v>
      </c>
      <c r="B29" s="22" t="s">
        <v>450</v>
      </c>
      <c r="C29" s="80" t="s">
        <v>454</v>
      </c>
      <c r="D29" s="81" t="s">
        <v>455</v>
      </c>
      <c r="E29" s="99" t="s">
        <v>25</v>
      </c>
      <c r="F29" s="397" t="s">
        <v>928</v>
      </c>
      <c r="G29" s="82" t="s">
        <v>456</v>
      </c>
      <c r="H29" s="83" t="s">
        <v>457</v>
      </c>
      <c r="I29" s="83"/>
      <c r="J29" s="83" t="s">
        <v>37</v>
      </c>
      <c r="K29" s="38" t="s">
        <v>38</v>
      </c>
      <c r="L29" s="38"/>
      <c r="M29" s="38"/>
      <c r="N29" s="38"/>
      <c r="O29" s="38"/>
      <c r="P29" s="38"/>
      <c r="Q29" s="38"/>
      <c r="R29" s="38"/>
      <c r="S29" s="38"/>
      <c r="T29" s="38"/>
      <c r="U29" s="38"/>
      <c r="V29" s="38"/>
      <c r="W29" s="38"/>
      <c r="X29" s="38"/>
      <c r="Y29" s="38"/>
      <c r="Z29" s="38"/>
      <c r="AA29" s="38"/>
      <c r="AB29" s="38"/>
      <c r="AC29" s="38"/>
      <c r="AD29" s="38"/>
      <c r="AE29" s="38"/>
      <c r="AF29" s="38"/>
      <c r="AG29" s="38"/>
      <c r="AH29" s="38"/>
      <c r="AI29" s="38"/>
      <c r="AJ29" s="38"/>
      <c r="AK29" s="38"/>
      <c r="AL29" s="38"/>
      <c r="AM29" s="38"/>
      <c r="AN29" s="38"/>
      <c r="AO29" s="38"/>
      <c r="AP29" s="38"/>
      <c r="AQ29" s="38"/>
      <c r="AR29" s="38"/>
      <c r="AS29" s="38"/>
      <c r="AT29" s="38"/>
      <c r="AU29" s="38"/>
      <c r="AV29" s="6">
        <v>5</v>
      </c>
      <c r="AW29" s="3" t="str">
        <f>IF(AV29&gt;=8.5,"A",IF(AV29&gt;=8,"B+",IF(AV29&gt;=7,"B",IF(AV29&gt;=6.5,"C+",IF(AV29&gt;=5.5,"C",IF(AV29&gt;=5,"D+",IF(AV29&gt;=4,"D","F")))))))</f>
        <v>D+</v>
      </c>
      <c r="AX29" s="4">
        <f>IF(AW29="A",4,IF(AW29="B+",3.5,IF(AW29="B",3,IF(AW29="C+",2.5,IF(AW29="C",2,IF(AW29="D+",1.5,IF(AW29="D",1,0)))))))</f>
        <v>1.5</v>
      </c>
      <c r="AY29" s="13" t="str">
        <f>TEXT(AX29,"0.0")</f>
        <v>1.5</v>
      </c>
      <c r="AZ29" s="15">
        <v>7</v>
      </c>
      <c r="BA29" s="3" t="str">
        <f>IF(AZ29&gt;=8.5,"A",IF(AZ29&gt;=8,"B+",IF(AZ29&gt;=7,"B",IF(AZ29&gt;=6.5,"C+",IF(AZ29&gt;=5.5,"C",IF(AZ29&gt;=5,"D+",IF(AZ29&gt;=4,"D","F")))))))</f>
        <v>B</v>
      </c>
      <c r="BB29" s="4">
        <f>IF(BA29="A",4,IF(BA29="B+",3.5,IF(BA29="B",3,IF(BA29="C+",2.5,IF(BA29="C",2,IF(BA29="D+",1.5,IF(BA29="D",1,0)))))))</f>
        <v>3</v>
      </c>
      <c r="BC29" s="122" t="str">
        <f>TEXT(BB29,"0.0")</f>
        <v>3.0</v>
      </c>
      <c r="BD29" s="148">
        <v>6.8</v>
      </c>
      <c r="BE29" s="189">
        <v>3</v>
      </c>
      <c r="BF29" s="189"/>
      <c r="BG29" s="116">
        <f>ROUND((BD29*0.4+BE29*0.6),1)</f>
        <v>4.5</v>
      </c>
      <c r="BH29" s="117">
        <f>ROUND(MAX((BD29*0.4+BE29*0.6),(BD29*0.4+BF29*0.6)),1)</f>
        <v>4.5</v>
      </c>
      <c r="BI29" s="118" t="str">
        <f>IF(BH29&gt;=8.5,"A",IF(BH29&gt;=8,"B+",IF(BH29&gt;=7,"B",IF(BH29&gt;=6.5,"C+",IF(BH29&gt;=5.5,"C",IF(BH29&gt;=5,"D+",IF(BH29&gt;=4,"D","F")))))))</f>
        <v>D</v>
      </c>
      <c r="BJ29" s="119">
        <f>IF(BI29="A",4,IF(BI29="B+",3.5,IF(BI29="B",3,IF(BI29="C+",2.5,IF(BI29="C",2,IF(BI29="D+",1.5,IF(BI29="D",1,0)))))))</f>
        <v>1</v>
      </c>
      <c r="BK29" s="119" t="str">
        <f>TEXT(BJ29,"0.0")</f>
        <v>1.0</v>
      </c>
      <c r="BL29" s="137">
        <v>4</v>
      </c>
      <c r="BM29" s="138">
        <v>4</v>
      </c>
      <c r="BN29" s="148">
        <v>7</v>
      </c>
      <c r="BO29" s="189">
        <v>8</v>
      </c>
      <c r="BP29" s="189"/>
      <c r="BQ29" s="116">
        <f>ROUND((BN29*0.4+BO29*0.6),1)</f>
        <v>7.6</v>
      </c>
      <c r="BR29" s="117">
        <f>ROUND(MAX((BN29*0.4+BO29*0.6),(BN29*0.4+BP29*0.6)),1)</f>
        <v>7.6</v>
      </c>
      <c r="BS29" s="118" t="str">
        <f>IF(BR29&gt;=8.5,"A",IF(BR29&gt;=8,"B+",IF(BR29&gt;=7,"B",IF(BR29&gt;=6.5,"C+",IF(BR29&gt;=5.5,"C",IF(BR29&gt;=5,"D+",IF(BR29&gt;=4,"D","F")))))))</f>
        <v>B</v>
      </c>
      <c r="BT29" s="119">
        <f>IF(BS29="A",4,IF(BS29="B+",3.5,IF(BS29="B",3,IF(BS29="C+",2.5,IF(BS29="C",2,IF(BS29="D+",1.5,IF(BS29="D",1,0)))))))</f>
        <v>3</v>
      </c>
      <c r="BU29" s="119" t="str">
        <f>TEXT(BT29,"0.0")</f>
        <v>3.0</v>
      </c>
      <c r="BV29" s="137">
        <v>2</v>
      </c>
      <c r="BW29" s="138">
        <v>2</v>
      </c>
      <c r="BX29" s="249">
        <v>6</v>
      </c>
      <c r="BY29" s="256">
        <v>3</v>
      </c>
      <c r="BZ29" s="256"/>
      <c r="CA29" s="116">
        <f>ROUND((BX29*0.4+BY29*0.6),1)</f>
        <v>4.2</v>
      </c>
      <c r="CB29" s="117">
        <f>ROUND(MAX((BX29*0.4+BY29*0.6),(BX29*0.4+BZ29*0.6)),1)</f>
        <v>4.2</v>
      </c>
      <c r="CC29" s="118" t="str">
        <f>IF(CB29&gt;=8.5,"A",IF(CB29&gt;=8,"B+",IF(CB29&gt;=7,"B",IF(CB29&gt;=6.5,"C+",IF(CB29&gt;=5.5,"C",IF(CB29&gt;=5,"D+",IF(CB29&gt;=4,"D","F")))))))</f>
        <v>D</v>
      </c>
      <c r="CD29" s="119">
        <f>IF(CC29="A",4,IF(CC29="B+",3.5,IF(CC29="B",3,IF(CC29="C+",2.5,IF(CC29="C",2,IF(CC29="D+",1.5,IF(CC29="D",1,0)))))))</f>
        <v>1</v>
      </c>
      <c r="CE29" s="119" t="str">
        <f>TEXT(CD29,"0.0")</f>
        <v>1.0</v>
      </c>
      <c r="CF29" s="137">
        <v>2</v>
      </c>
      <c r="CG29" s="138">
        <v>2</v>
      </c>
      <c r="CH29" s="209">
        <v>6.3</v>
      </c>
      <c r="CI29" s="239">
        <v>8</v>
      </c>
      <c r="CJ29" s="239"/>
      <c r="CK29" s="116">
        <f>ROUND((CH29*0.4+CI29*0.6),1)</f>
        <v>7.3</v>
      </c>
      <c r="CL29" s="117">
        <f>ROUND(MAX((CH29*0.4+CI29*0.6),(CH29*0.4+CJ29*0.6)),1)</f>
        <v>7.3</v>
      </c>
      <c r="CM29" s="118" t="str">
        <f>IF(CL29&gt;=8.5,"A",IF(CL29&gt;=8,"B+",IF(CL29&gt;=7,"B",IF(CL29&gt;=6.5,"C+",IF(CL29&gt;=5.5,"C",IF(CL29&gt;=5,"D+",IF(CL29&gt;=4,"D","F")))))))</f>
        <v>B</v>
      </c>
      <c r="CN29" s="119">
        <f>IF(CM29="A",4,IF(CM29="B+",3.5,IF(CM29="B",3,IF(CM29="C+",2.5,IF(CM29="C",2,IF(CM29="D+",1.5,IF(CM29="D",1,0)))))))</f>
        <v>3</v>
      </c>
      <c r="CO29" s="119" t="str">
        <f>TEXT(CN29,"0.0")</f>
        <v>3.0</v>
      </c>
      <c r="CP29" s="137">
        <v>1</v>
      </c>
      <c r="CQ29" s="138">
        <v>1</v>
      </c>
      <c r="CR29" s="171">
        <v>0</v>
      </c>
      <c r="CS29" s="140"/>
      <c r="CT29" s="189"/>
      <c r="CU29" s="116">
        <f>ROUND((CR29*0.4+CS29*0.6),1)</f>
        <v>0</v>
      </c>
      <c r="CV29" s="117">
        <f>ROUND(MAX((CR29*0.4+CS29*0.6),(CR29*0.4+CT29*0.6)),1)</f>
        <v>0</v>
      </c>
      <c r="CW29" s="118" t="str">
        <f>IF(CV29&gt;=8.5,"A",IF(CV29&gt;=8,"B+",IF(CV29&gt;=7,"B",IF(CV29&gt;=6.5,"C+",IF(CV29&gt;=5.5,"C",IF(CV29&gt;=5,"D+",IF(CV29&gt;=4,"D","F")))))))</f>
        <v>F</v>
      </c>
      <c r="CX29" s="119">
        <f>IF(CW29="A",4,IF(CW29="B+",3.5,IF(CW29="B",3,IF(CW29="C+",2.5,IF(CW29="C",2,IF(CW29="D+",1.5,IF(CW29="D",1,0)))))))</f>
        <v>0</v>
      </c>
      <c r="CY29" s="119" t="str">
        <f>TEXT(CX29,"0.0")</f>
        <v>0.0</v>
      </c>
      <c r="CZ29" s="137">
        <v>2</v>
      </c>
      <c r="DA29" s="138"/>
      <c r="DB29" s="148"/>
      <c r="DC29" s="239"/>
      <c r="DD29" s="239"/>
      <c r="DE29" s="116">
        <f>ROUND((DB29*0.4+DC29*0.6),1)</f>
        <v>0</v>
      </c>
      <c r="DF29" s="117">
        <f>ROUND(MAX((DB29*0.4+DC29*0.6),(DB29*0.4+DD29*0.6)),1)</f>
        <v>0</v>
      </c>
      <c r="DG29" s="118" t="str">
        <f>IF(DF29&gt;=8.5,"A",IF(DF29&gt;=8,"B+",IF(DF29&gt;=7,"B",IF(DF29&gt;=6.5,"C+",IF(DF29&gt;=5.5,"C",IF(DF29&gt;=5,"D+",IF(DF29&gt;=4,"D","F")))))))</f>
        <v>F</v>
      </c>
      <c r="DH29" s="119">
        <f>IF(DG29="A",4,IF(DG29="B+",3.5,IF(DG29="B",3,IF(DG29="C+",2.5,IF(DG29="C",2,IF(DG29="D+",1.5,IF(DG29="D",1,0)))))))</f>
        <v>0</v>
      </c>
      <c r="DI29" s="119" t="str">
        <f>TEXT(DH29,"0.0")</f>
        <v>0.0</v>
      </c>
      <c r="DJ29" s="137">
        <v>2</v>
      </c>
      <c r="DK29" s="138"/>
      <c r="DL29" s="301">
        <f>BL29+BV29+CF29+CP29+CZ29+DJ29</f>
        <v>13</v>
      </c>
      <c r="DM29" s="310">
        <f>(BJ29*BL29+BT29*BV29+CD29*CF29+CN29*CP29+CX29*CZ29+DH29*DJ29)/DL29</f>
        <v>1.1538461538461537</v>
      </c>
      <c r="DN29" s="312" t="str">
        <f>TEXT(DM29,"0.00")</f>
        <v>1.15</v>
      </c>
      <c r="DO29" s="296" t="str">
        <f>IF(AND(DM29&lt;0.8),"Cảnh báo KQHT","Lên lớp")</f>
        <v>Lên lớp</v>
      </c>
      <c r="DP29" s="297">
        <f>BM29+BW29+CG29+CQ29+DA29+DK29</f>
        <v>9</v>
      </c>
      <c r="DQ29" s="298">
        <f xml:space="preserve"> (BM29*BJ29+BT29*BW29+CD29*CG29+CN29*CQ29+CX29*DA29+DH29*DK29)/DP29</f>
        <v>1.6666666666666667</v>
      </c>
      <c r="DR29" s="296" t="str">
        <f>IF(AND(DQ29&lt;1.2),"Cảnh báo KQHT","Lên lớp")</f>
        <v>Lên lớp</v>
      </c>
      <c r="DT29" s="129"/>
      <c r="DU29" s="130"/>
      <c r="DV29" s="130"/>
      <c r="DW29" s="130"/>
      <c r="DX29" s="130"/>
      <c r="DY29" s="130"/>
      <c r="DZ29" s="130"/>
      <c r="EA29" s="130"/>
      <c r="EB29" s="130"/>
      <c r="EC29" s="131"/>
      <c r="ED29" s="129"/>
      <c r="EE29" s="130"/>
      <c r="EF29" s="130"/>
      <c r="EG29" s="130"/>
      <c r="EH29" s="130"/>
      <c r="EI29" s="130"/>
      <c r="EJ29" s="130"/>
      <c r="EK29" s="130"/>
      <c r="EL29" s="130"/>
      <c r="EM29" s="131"/>
      <c r="EN29" s="129"/>
      <c r="EO29" s="130"/>
      <c r="EP29" s="130"/>
      <c r="EQ29" s="130"/>
      <c r="ER29" s="130"/>
      <c r="ES29" s="130"/>
      <c r="ET29" s="130"/>
      <c r="EU29" s="130"/>
      <c r="EV29" s="130"/>
      <c r="EW29" s="131"/>
      <c r="EX29" s="129"/>
      <c r="EY29" s="130"/>
      <c r="EZ29" s="130"/>
      <c r="FA29" s="130"/>
      <c r="FB29" s="130"/>
      <c r="FC29" s="130"/>
      <c r="FD29" s="130"/>
      <c r="FE29" s="130"/>
      <c r="FF29" s="130"/>
      <c r="FG29" s="131"/>
    </row>
    <row r="30" spans="1:257" ht="18">
      <c r="A30" s="80">
        <v>17</v>
      </c>
      <c r="B30" s="22" t="s">
        <v>450</v>
      </c>
      <c r="C30" s="80" t="s">
        <v>501</v>
      </c>
      <c r="D30" s="92" t="s">
        <v>502</v>
      </c>
      <c r="E30" s="102" t="s">
        <v>503</v>
      </c>
      <c r="F30" s="412" t="s">
        <v>935</v>
      </c>
      <c r="G30" s="93" t="s">
        <v>504</v>
      </c>
      <c r="H30" s="83" t="s">
        <v>453</v>
      </c>
      <c r="I30" s="83"/>
      <c r="J30" s="85" t="s">
        <v>37</v>
      </c>
      <c r="K30" s="38" t="s">
        <v>38</v>
      </c>
      <c r="L30" s="38"/>
      <c r="M30" s="38"/>
      <c r="N30" s="38"/>
      <c r="O30" s="38"/>
      <c r="P30" s="38"/>
      <c r="Q30" s="38"/>
      <c r="R30" s="38"/>
      <c r="S30" s="38"/>
      <c r="T30" s="38"/>
      <c r="U30" s="38"/>
      <c r="V30" s="38"/>
      <c r="W30" s="38"/>
      <c r="X30" s="38"/>
      <c r="Y30" s="38"/>
      <c r="Z30" s="38"/>
      <c r="AA30" s="38"/>
      <c r="AB30" s="38"/>
      <c r="AC30" s="38"/>
      <c r="AD30" s="38"/>
      <c r="AE30" s="38"/>
      <c r="AF30" s="38"/>
      <c r="AG30" s="38"/>
      <c r="AH30" s="38"/>
      <c r="AI30" s="38"/>
      <c r="AJ30" s="38"/>
      <c r="AK30" s="38"/>
      <c r="AL30" s="38"/>
      <c r="AM30" s="38"/>
      <c r="AN30" s="38"/>
      <c r="AO30" s="38"/>
      <c r="AP30" s="38"/>
      <c r="AQ30" s="38"/>
      <c r="AR30" s="38"/>
      <c r="AS30" s="38"/>
      <c r="AT30" s="38"/>
      <c r="AU30" s="38"/>
      <c r="AV30" s="6">
        <v>6.7</v>
      </c>
      <c r="AW30" s="3" t="str">
        <f>IF(AV30&gt;=8.5,"A",IF(AV30&gt;=8,"B+",IF(AV30&gt;=7,"B",IF(AV30&gt;=6.5,"C+",IF(AV30&gt;=5.5,"C",IF(AV30&gt;=5,"D+",IF(AV30&gt;=4,"D","F")))))))</f>
        <v>C+</v>
      </c>
      <c r="AX30" s="4">
        <f>IF(AW30="A",4,IF(AW30="B+",3.5,IF(AW30="B",3,IF(AW30="C+",2.5,IF(AW30="C",2,IF(AW30="D+",1.5,IF(AW30="D",1,0)))))))</f>
        <v>2.5</v>
      </c>
      <c r="AY30" s="13" t="str">
        <f>TEXT(AX30,"0.0")</f>
        <v>2.5</v>
      </c>
      <c r="AZ30" s="15">
        <v>6</v>
      </c>
      <c r="BA30" s="3" t="str">
        <f>IF(AZ30&gt;=8.5,"A",IF(AZ30&gt;=8,"B+",IF(AZ30&gt;=7,"B",IF(AZ30&gt;=6.5,"C+",IF(AZ30&gt;=5.5,"C",IF(AZ30&gt;=5,"D+",IF(AZ30&gt;=4,"D","F")))))))</f>
        <v>C</v>
      </c>
      <c r="BB30" s="4">
        <f>IF(BA30="A",4,IF(BA30="B+",3.5,IF(BA30="B",3,IF(BA30="C+",2.5,IF(BA30="C",2,IF(BA30="D+",1.5,IF(BA30="D",1,0)))))))</f>
        <v>2</v>
      </c>
      <c r="BC30" s="122" t="str">
        <f>TEXT(BB30,"0.0")</f>
        <v>2.0</v>
      </c>
      <c r="BD30" s="148">
        <v>6.5</v>
      </c>
      <c r="BE30" s="189">
        <v>7</v>
      </c>
      <c r="BF30" s="189"/>
      <c r="BG30" s="116">
        <f>ROUND((BD30*0.4+BE30*0.6),1)</f>
        <v>6.8</v>
      </c>
      <c r="BH30" s="117">
        <f>ROUND(MAX((BD30*0.4+BE30*0.6),(BD30*0.4+BF30*0.6)),1)</f>
        <v>6.8</v>
      </c>
      <c r="BI30" s="118" t="str">
        <f>IF(BH30&gt;=8.5,"A",IF(BH30&gt;=8,"B+",IF(BH30&gt;=7,"B",IF(BH30&gt;=6.5,"C+",IF(BH30&gt;=5.5,"C",IF(BH30&gt;=5,"D+",IF(BH30&gt;=4,"D","F")))))))</f>
        <v>C+</v>
      </c>
      <c r="BJ30" s="119">
        <f>IF(BI30="A",4,IF(BI30="B+",3.5,IF(BI30="B",3,IF(BI30="C+",2.5,IF(BI30="C",2,IF(BI30="D+",1.5,IF(BI30="D",1,0)))))))</f>
        <v>2.5</v>
      </c>
      <c r="BK30" s="119" t="str">
        <f>TEXT(BJ30,"0.0")</f>
        <v>2.5</v>
      </c>
      <c r="BL30" s="137">
        <v>4</v>
      </c>
      <c r="BM30" s="138">
        <v>4</v>
      </c>
      <c r="BN30" s="148">
        <v>6</v>
      </c>
      <c r="BO30" s="189">
        <v>6</v>
      </c>
      <c r="BP30" s="189"/>
      <c r="BQ30" s="116">
        <f>ROUND((BN30*0.4+BO30*0.6),1)</f>
        <v>6</v>
      </c>
      <c r="BR30" s="117">
        <f>ROUND(MAX((BN30*0.4+BO30*0.6),(BN30*0.4+BP30*0.6)),1)</f>
        <v>6</v>
      </c>
      <c r="BS30" s="118" t="str">
        <f>IF(BR30&gt;=8.5,"A",IF(BR30&gt;=8,"B+",IF(BR30&gt;=7,"B",IF(BR30&gt;=6.5,"C+",IF(BR30&gt;=5.5,"C",IF(BR30&gt;=5,"D+",IF(BR30&gt;=4,"D","F")))))))</f>
        <v>C</v>
      </c>
      <c r="BT30" s="119">
        <f>IF(BS30="A",4,IF(BS30="B+",3.5,IF(BS30="B",3,IF(BS30="C+",2.5,IF(BS30="C",2,IF(BS30="D+",1.5,IF(BS30="D",1,0)))))))</f>
        <v>2</v>
      </c>
      <c r="BU30" s="119" t="str">
        <f>TEXT(BT30,"0.0")</f>
        <v>2.0</v>
      </c>
      <c r="BV30" s="137">
        <v>2</v>
      </c>
      <c r="BW30" s="138">
        <v>2</v>
      </c>
      <c r="BX30" s="249">
        <v>7.7</v>
      </c>
      <c r="BY30" s="256">
        <v>8</v>
      </c>
      <c r="BZ30" s="256"/>
      <c r="CA30" s="116">
        <f>ROUND((BX30*0.4+BY30*0.6),1)</f>
        <v>7.9</v>
      </c>
      <c r="CB30" s="117">
        <f>ROUND(MAX((BX30*0.4+BY30*0.6),(BX30*0.4+BZ30*0.6)),1)</f>
        <v>7.9</v>
      </c>
      <c r="CC30" s="118" t="str">
        <f>IF(CB30&gt;=8.5,"A",IF(CB30&gt;=8,"B+",IF(CB30&gt;=7,"B",IF(CB30&gt;=6.5,"C+",IF(CB30&gt;=5.5,"C",IF(CB30&gt;=5,"D+",IF(CB30&gt;=4,"D","F")))))))</f>
        <v>B</v>
      </c>
      <c r="CD30" s="119">
        <f>IF(CC30="A",4,IF(CC30="B+",3.5,IF(CC30="B",3,IF(CC30="C+",2.5,IF(CC30="C",2,IF(CC30="D+",1.5,IF(CC30="D",1,0)))))))</f>
        <v>3</v>
      </c>
      <c r="CE30" s="119" t="str">
        <f>TEXT(CD30,"0.0")</f>
        <v>3.0</v>
      </c>
      <c r="CF30" s="137">
        <v>2</v>
      </c>
      <c r="CG30" s="138">
        <v>2</v>
      </c>
      <c r="CH30" s="209">
        <v>5.7</v>
      </c>
      <c r="CI30" s="239">
        <v>9</v>
      </c>
      <c r="CJ30" s="239"/>
      <c r="CK30" s="116">
        <f>ROUND((CH30*0.4+CI30*0.6),1)</f>
        <v>7.7</v>
      </c>
      <c r="CL30" s="117">
        <f>ROUND(MAX((CH30*0.4+CI30*0.6),(CH30*0.4+CJ30*0.6)),1)</f>
        <v>7.7</v>
      </c>
      <c r="CM30" s="118" t="str">
        <f>IF(CL30&gt;=8.5,"A",IF(CL30&gt;=8,"B+",IF(CL30&gt;=7,"B",IF(CL30&gt;=6.5,"C+",IF(CL30&gt;=5.5,"C",IF(CL30&gt;=5,"D+",IF(CL30&gt;=4,"D","F")))))))</f>
        <v>B</v>
      </c>
      <c r="CN30" s="119">
        <f>IF(CM30="A",4,IF(CM30="B+",3.5,IF(CM30="B",3,IF(CM30="C+",2.5,IF(CM30="C",2,IF(CM30="D+",1.5,IF(CM30="D",1,0)))))))</f>
        <v>3</v>
      </c>
      <c r="CO30" s="119" t="str">
        <f>TEXT(CN30,"0.0")</f>
        <v>3.0</v>
      </c>
      <c r="CP30" s="137">
        <v>1</v>
      </c>
      <c r="CQ30" s="138">
        <v>1</v>
      </c>
      <c r="CR30" s="148">
        <v>7.3</v>
      </c>
      <c r="CS30" s="189">
        <v>7</v>
      </c>
      <c r="CT30" s="189"/>
      <c r="CU30" s="116">
        <f>ROUND((CR30*0.4+CS30*0.6),1)</f>
        <v>7.1</v>
      </c>
      <c r="CV30" s="117">
        <f>ROUND(MAX((CR30*0.4+CS30*0.6),(CR30*0.4+CT30*0.6)),1)</f>
        <v>7.1</v>
      </c>
      <c r="CW30" s="118" t="str">
        <f>IF(CV30&gt;=8.5,"A",IF(CV30&gt;=8,"B+",IF(CV30&gt;=7,"B",IF(CV30&gt;=6.5,"C+",IF(CV30&gt;=5.5,"C",IF(CV30&gt;=5,"D+",IF(CV30&gt;=4,"D","F")))))))</f>
        <v>B</v>
      </c>
      <c r="CX30" s="119">
        <f>IF(CW30="A",4,IF(CW30="B+",3.5,IF(CW30="B",3,IF(CW30="C+",2.5,IF(CW30="C",2,IF(CW30="D+",1.5,IF(CW30="D",1,0)))))))</f>
        <v>3</v>
      </c>
      <c r="CY30" s="119" t="str">
        <f>TEXT(CX30,"0.0")</f>
        <v>3.0</v>
      </c>
      <c r="CZ30" s="137">
        <v>2</v>
      </c>
      <c r="DA30" s="138">
        <v>2</v>
      </c>
      <c r="DB30" s="148">
        <v>7</v>
      </c>
      <c r="DC30" s="239">
        <v>8</v>
      </c>
      <c r="DD30" s="239"/>
      <c r="DE30" s="116">
        <f>ROUND((DB30*0.4+DC30*0.6),1)</f>
        <v>7.6</v>
      </c>
      <c r="DF30" s="117">
        <f>ROUND(MAX((DB30*0.4+DC30*0.6),(DB30*0.4+DD30*0.6)),1)</f>
        <v>7.6</v>
      </c>
      <c r="DG30" s="118" t="str">
        <f>IF(DF30&gt;=8.5,"A",IF(DF30&gt;=8,"B+",IF(DF30&gt;=7,"B",IF(DF30&gt;=6.5,"C+",IF(DF30&gt;=5.5,"C",IF(DF30&gt;=5,"D+",IF(DF30&gt;=4,"D","F")))))))</f>
        <v>B</v>
      </c>
      <c r="DH30" s="119">
        <f>IF(DG30="A",4,IF(DG30="B+",3.5,IF(DG30="B",3,IF(DG30="C+",2.5,IF(DG30="C",2,IF(DG30="D+",1.5,IF(DG30="D",1,0)))))))</f>
        <v>3</v>
      </c>
      <c r="DI30" s="119" t="str">
        <f>TEXT(DH30,"0.0")</f>
        <v>3.0</v>
      </c>
      <c r="DJ30" s="137">
        <v>2</v>
      </c>
      <c r="DK30" s="138">
        <v>2</v>
      </c>
      <c r="DL30" s="301">
        <f>BL30+BV30+CF30+CP30+CZ30+DJ30</f>
        <v>13</v>
      </c>
      <c r="DM30" s="310">
        <f>(BJ30*BL30+BT30*BV30+CD30*CF30+CN30*CP30+CX30*CZ30+DH30*DJ30)/DL30</f>
        <v>2.6923076923076925</v>
      </c>
      <c r="DN30" s="312" t="str">
        <f>TEXT(DM30,"0.00")</f>
        <v>2.69</v>
      </c>
      <c r="DO30" s="296" t="str">
        <f>IF(AND(DM30&lt;0.8),"Cảnh báo KQHT","Lên lớp")</f>
        <v>Lên lớp</v>
      </c>
      <c r="DP30" s="297">
        <f>BM30+BW30+CG30+CQ30+DA30+DK30</f>
        <v>13</v>
      </c>
      <c r="DQ30" s="298">
        <f xml:space="preserve"> (BM30*BJ30+BT30*BW30+CD30*CG30+CN30*CQ30+CX30*DA30+DH30*DK30)/DP30</f>
        <v>2.6923076923076925</v>
      </c>
      <c r="DR30" s="296" t="str">
        <f>IF(AND(DQ30&lt;1.2),"Cảnh báo KQHT","Lên lớp")</f>
        <v>Lên lớp</v>
      </c>
      <c r="DT30" s="129"/>
      <c r="DU30" s="130"/>
      <c r="DV30" s="130"/>
      <c r="DW30" s="130"/>
      <c r="DX30" s="130"/>
      <c r="DY30" s="130"/>
      <c r="DZ30" s="130"/>
      <c r="EA30" s="130"/>
      <c r="EB30" s="130"/>
      <c r="EC30" s="131"/>
      <c r="ED30" s="129"/>
      <c r="EE30" s="130"/>
      <c r="EF30" s="130"/>
      <c r="EG30" s="130"/>
      <c r="EH30" s="130"/>
      <c r="EI30" s="130"/>
      <c r="EJ30" s="130"/>
      <c r="EK30" s="130"/>
      <c r="EL30" s="130"/>
      <c r="EM30" s="131"/>
      <c r="EN30" s="129"/>
      <c r="EO30" s="130"/>
      <c r="EP30" s="130"/>
      <c r="EQ30" s="130"/>
      <c r="ER30" s="130"/>
      <c r="ES30" s="130"/>
      <c r="ET30" s="130"/>
      <c r="EU30" s="130"/>
      <c r="EV30" s="130"/>
      <c r="EW30" s="131"/>
      <c r="EX30" s="129"/>
      <c r="EY30" s="130"/>
      <c r="EZ30" s="130"/>
      <c r="FA30" s="130"/>
      <c r="FB30" s="130"/>
      <c r="FC30" s="130"/>
      <c r="FD30" s="130"/>
      <c r="FE30" s="130"/>
      <c r="FF30" s="130"/>
      <c r="FG30" s="131"/>
      <c r="GM30" s="613">
        <v>7.3</v>
      </c>
    </row>
  </sheetData>
  <autoFilter ref="A1:IW22"/>
  <conditionalFormatting sqref="AV29:AX30 AZ29:BB30 AV1:AX22 AY1 BC1 AZ1:BB22">
    <cfRule type="cellIs" dxfId="38" priority="35" stopIfTrue="1" operator="lessThan">
      <formula>4.95</formula>
    </cfRule>
  </conditionalFormatting>
  <conditionalFormatting sqref="IR2 IR1:IW1 HU1:HZ1 CL29:CL30 CB29:CB30 BH29:BH30 CV29:CV30 DF29:DF30 BR29:BR30 FB1:FG1 AV1:BC1 BR1:BU1 CB1:CE1 CL1:CO1 BR2:BR22 CL2:CL22 CB2:CB22 BH1:BK1 BH2:BH22 CV2:CV22 CV1:DA1 DF2:DF22 DF1:DK1 DX1:EA1 EH1:EM1 ER1:EW1 EH2:EH22 FB2:FB22 FL1:FQ1 ER2:ER22 FL2:FL22 DX2:DX22 GG1:GL1 GQ1:GV1 HA1:HF1 HK1:HP1 GQ2:GQ22 GG2:GG22 HA2:HA22 HK2:HK22 HU2:HU22">
    <cfRule type="cellIs" dxfId="37" priority="34" operator="lessThan">
      <formula>3.95</formula>
    </cfRule>
  </conditionalFormatting>
  <conditionalFormatting sqref="AW29:AX30 BA29:BB30 AW2:AX22 AY1 BC1 BA2:BB22">
    <cfRule type="cellIs" dxfId="36" priority="31" stopIfTrue="1" operator="lessThan">
      <formula>4.95</formula>
    </cfRule>
    <cfRule type="cellIs" dxfId="35" priority="32" stopIfTrue="1" operator="lessThan">
      <formula>4.95</formula>
    </cfRule>
    <cfRule type="cellIs" dxfId="34" priority="33" stopIfTrue="1" operator="lessThan">
      <formula>4.95</formula>
    </cfRule>
  </conditionalFormatting>
  <conditionalFormatting sqref="AW29:AW30 BA29:BA30 AW1:AW22 BA1:BA22">
    <cfRule type="containsText" dxfId="33" priority="29" stopIfTrue="1" operator="containsText" text="f">
      <formula>NOT(ISERROR(SEARCH("f",AW1)))</formula>
    </cfRule>
    <cfRule type="containsText" dxfId="32" priority="30" stopIfTrue="1" operator="containsText" text="f">
      <formula>NOT(ISERROR(SEARCH("f",AW1)))</formula>
    </cfRule>
  </conditionalFormatting>
  <conditionalFormatting sqref="AX29:AX30 BB29:BB30 AX1:AX22 AV1 AY1:AZ1 BC1 BB1:BB22">
    <cfRule type="cellIs" dxfId="31" priority="28" stopIfTrue="1" operator="greaterThan">
      <formula>0</formula>
    </cfRule>
  </conditionalFormatting>
  <pageMargins left="0.7" right="0.7" top="0.75" bottom="0.75" header="0.3" footer="0.3"/>
  <pageSetup paperSize="9" orientation="portrait" verticalDpi="0" r:id="rId1"/>
</worksheet>
</file>

<file path=xl/worksheets/sheet11.xml><?xml version="1.0" encoding="utf-8"?>
<worksheet xmlns="http://schemas.openxmlformats.org/spreadsheetml/2006/main" xmlns:r="http://schemas.openxmlformats.org/officeDocument/2006/relationships">
  <dimension ref="A1:X29"/>
  <sheetViews>
    <sheetView topLeftCell="A10" workbookViewId="0">
      <selection activeCell="H2" sqref="H1:I1048576"/>
    </sheetView>
  </sheetViews>
  <sheetFormatPr defaultRowHeight="15"/>
  <cols>
    <col min="1" max="1" width="5" customWidth="1"/>
    <col min="2" max="2" width="9" customWidth="1"/>
    <col min="3" max="3" width="16" customWidth="1"/>
    <col min="4" max="4" width="23.5703125" customWidth="1"/>
    <col min="6" max="6" width="10.28515625" hidden="1" customWidth="1"/>
    <col min="7" max="7" width="12.7109375" customWidth="1"/>
    <col min="8" max="8" width="10.85546875" hidden="1" customWidth="1"/>
    <col min="9" max="9" width="24.28515625" hidden="1" customWidth="1"/>
    <col min="10" max="10" width="41.42578125" customWidth="1"/>
    <col min="11" max="17" width="5.140625" customWidth="1"/>
    <col min="18" max="19" width="5" customWidth="1"/>
    <col min="20" max="24" width="4.42578125" customWidth="1"/>
  </cols>
  <sheetData>
    <row r="1" spans="1:24" ht="18.75">
      <c r="A1" s="629" t="s">
        <v>694</v>
      </c>
      <c r="B1" s="629"/>
      <c r="C1" s="629"/>
      <c r="D1" s="629"/>
      <c r="E1" s="629"/>
      <c r="F1" s="629"/>
      <c r="G1" s="629"/>
      <c r="H1" s="629"/>
      <c r="I1" s="629"/>
      <c r="J1" s="629"/>
      <c r="K1" s="629"/>
      <c r="L1" s="629"/>
      <c r="M1" s="629"/>
      <c r="N1" s="629"/>
      <c r="O1" s="629"/>
      <c r="P1" s="629"/>
      <c r="Q1" s="629"/>
    </row>
    <row r="2" spans="1:24" ht="16.5">
      <c r="A2" s="172"/>
      <c r="B2" s="173"/>
      <c r="C2" s="173"/>
      <c r="D2" s="173"/>
      <c r="E2" s="173"/>
      <c r="F2" s="173"/>
      <c r="G2" s="172"/>
      <c r="H2" s="172"/>
      <c r="I2" s="172"/>
      <c r="J2" s="172"/>
      <c r="K2" s="174">
        <f>SUM(L2:X2)</f>
        <v>31</v>
      </c>
      <c r="L2" s="174">
        <v>1</v>
      </c>
      <c r="M2" s="174">
        <v>2</v>
      </c>
      <c r="N2" s="174">
        <v>4</v>
      </c>
      <c r="O2" s="174">
        <v>2</v>
      </c>
      <c r="P2" s="174">
        <v>2</v>
      </c>
      <c r="Q2" s="174">
        <v>1</v>
      </c>
      <c r="R2" s="176">
        <v>2</v>
      </c>
      <c r="S2" s="176">
        <v>3</v>
      </c>
      <c r="T2" s="176">
        <v>3</v>
      </c>
      <c r="U2" s="176">
        <v>3</v>
      </c>
      <c r="V2" s="176">
        <v>2</v>
      </c>
      <c r="W2" s="176">
        <v>3</v>
      </c>
      <c r="X2" s="176">
        <v>3</v>
      </c>
    </row>
    <row r="3" spans="1:24" ht="210.75" customHeight="1">
      <c r="A3" s="177" t="s">
        <v>0</v>
      </c>
      <c r="B3" s="178" t="s">
        <v>1</v>
      </c>
      <c r="C3" s="178" t="s">
        <v>2</v>
      </c>
      <c r="D3" s="178" t="s">
        <v>3</v>
      </c>
      <c r="E3" s="179" t="s">
        <v>4</v>
      </c>
      <c r="F3" s="179" t="s">
        <v>624</v>
      </c>
      <c r="G3" s="177" t="s">
        <v>5</v>
      </c>
      <c r="H3" s="177" t="s">
        <v>6</v>
      </c>
      <c r="I3" s="177" t="s">
        <v>7</v>
      </c>
      <c r="J3" s="177" t="s">
        <v>682</v>
      </c>
      <c r="K3" s="180" t="s">
        <v>683</v>
      </c>
      <c r="L3" s="181" t="s">
        <v>684</v>
      </c>
      <c r="M3" s="182" t="s">
        <v>685</v>
      </c>
      <c r="N3" s="195" t="s">
        <v>794</v>
      </c>
      <c r="O3" s="195" t="s">
        <v>640</v>
      </c>
      <c r="P3" s="183" t="s">
        <v>673</v>
      </c>
      <c r="Q3" s="195" t="s">
        <v>714</v>
      </c>
      <c r="R3" s="383" t="s">
        <v>695</v>
      </c>
      <c r="S3" s="383" t="s">
        <v>747</v>
      </c>
      <c r="T3" s="511" t="s">
        <v>806</v>
      </c>
      <c r="U3" s="511" t="s">
        <v>914</v>
      </c>
      <c r="V3" s="511" t="s">
        <v>798</v>
      </c>
      <c r="W3" s="511" t="s">
        <v>920</v>
      </c>
      <c r="X3" s="511" t="s">
        <v>971</v>
      </c>
    </row>
    <row r="4" spans="1:24" ht="21" customHeight="1">
      <c r="A4" s="24">
        <v>1</v>
      </c>
      <c r="B4" s="24" t="s">
        <v>525</v>
      </c>
      <c r="C4" s="25" t="s">
        <v>526</v>
      </c>
      <c r="D4" s="76" t="s">
        <v>527</v>
      </c>
      <c r="E4" s="77" t="s">
        <v>14</v>
      </c>
      <c r="F4" s="77"/>
      <c r="G4" s="78" t="s">
        <v>528</v>
      </c>
      <c r="H4" s="29" t="s">
        <v>36</v>
      </c>
      <c r="I4" s="24" t="s">
        <v>67</v>
      </c>
      <c r="J4" s="184" t="str">
        <f>IF(L4="x",$L$3&amp;",",)&amp;IF(M4="x",$M$3&amp;",",)&amp;IF(N4="x",$N$3&amp;",",)&amp;IF(O4="x",$O$3&amp;",",)&amp;IF(P4="x",$P$3&amp;",",)&amp;IF(Q4="x",$Q$3&amp;",",)&amp;IF(R4="x",$R$3&amp;",",)&amp;IF(S4="x",$S$3&amp;",",)&amp;IF(T4="x",$T$3&amp;",",)&amp;IF(U4="x",$U$3&amp;",",)&amp;IF(V4="x",$V$3&amp;",",)&amp;IF(W4="x",$W$3&amp;",",)&amp;IF(X4="x",$X$3&amp;",",)</f>
        <v/>
      </c>
      <c r="K4" s="185">
        <f>SUMIF(L4:X4,"x",$L$2:$X$2)</f>
        <v>0</v>
      </c>
      <c r="L4" s="115" t="str">
        <f>IF('01NT1'!AX2&lt;1,"x"," ")</f>
        <v xml:space="preserve"> </v>
      </c>
      <c r="M4" s="115" t="str">
        <f>IF('01NT1'!BB2&lt;1,"x"," ")</f>
        <v xml:space="preserve"> </v>
      </c>
      <c r="N4" s="115" t="str">
        <f>IF('01NT1'!BJ2&lt;1,"x"," ")</f>
        <v xml:space="preserve"> </v>
      </c>
      <c r="O4" s="115" t="str">
        <f>IF('01NT1'!BT2&lt;1,"x"," ")</f>
        <v xml:space="preserve"> </v>
      </c>
      <c r="P4" s="115" t="str">
        <f>IF('01NT1'!CD2&lt;1,"x"," ")</f>
        <v xml:space="preserve"> </v>
      </c>
      <c r="Q4" s="115" t="str">
        <f>IF('01NT1'!CN2&lt;1,"x"," ")</f>
        <v xml:space="preserve"> </v>
      </c>
      <c r="R4" s="115" t="str">
        <f>IF('01NT1'!CX2&lt;1,"x"," ")</f>
        <v xml:space="preserve"> </v>
      </c>
      <c r="S4" s="115" t="str">
        <f>IF('01NT1'!DH2&lt;1,"x"," ")</f>
        <v xml:space="preserve"> </v>
      </c>
      <c r="T4" s="115" t="str">
        <f>IF('01NT1'!DZ2&lt;1,"x"," ")</f>
        <v xml:space="preserve"> </v>
      </c>
      <c r="U4" s="115" t="str">
        <f>IF('01NT1'!EJ2&lt;1,"x"," ")</f>
        <v xml:space="preserve"> </v>
      </c>
      <c r="V4" s="115" t="str">
        <f>IF('01NT1'!ET2&lt;1,"x"," ")</f>
        <v xml:space="preserve"> </v>
      </c>
      <c r="W4" s="115" t="str">
        <f>IF('01NT1'!FD2&lt;1,"x"," ")</f>
        <v xml:space="preserve"> </v>
      </c>
      <c r="X4" s="115" t="str">
        <f>IF('01NT1'!FN2&lt;1,"x"," ")</f>
        <v xml:space="preserve"> </v>
      </c>
    </row>
    <row r="5" spans="1:24" ht="21" customHeight="1">
      <c r="A5" s="22">
        <v>2</v>
      </c>
      <c r="B5" s="22" t="s">
        <v>525</v>
      </c>
      <c r="C5" s="36" t="s">
        <v>529</v>
      </c>
      <c r="D5" s="57" t="s">
        <v>530</v>
      </c>
      <c r="E5" s="2" t="s">
        <v>531</v>
      </c>
      <c r="F5" s="2"/>
      <c r="G5" s="55" t="s">
        <v>532</v>
      </c>
      <c r="H5" s="37" t="s">
        <v>36</v>
      </c>
      <c r="I5" s="22" t="s">
        <v>67</v>
      </c>
      <c r="J5" s="184" t="str">
        <f t="shared" ref="J5:J29" si="0">IF(L5="x",$L$3&amp;",",)&amp;IF(M5="x",$M$3&amp;",",)&amp;IF(N5="x",$N$3&amp;",",)&amp;IF(O5="x",$O$3&amp;",",)&amp;IF(P5="x",$P$3&amp;",",)&amp;IF(Q5="x",$Q$3&amp;",",)&amp;IF(R5="x",$R$3&amp;",",)&amp;IF(S5="x",$S$3&amp;",",)&amp;IF(T5="x",$T$3&amp;",",)&amp;IF(U5="x",$U$3&amp;",",)&amp;IF(V5="x",$V$3&amp;",",)&amp;IF(W5="x",$W$3&amp;",",)&amp;IF(X5="x",$X$3&amp;",",)</f>
        <v/>
      </c>
      <c r="K5" s="185">
        <f t="shared" ref="K5:K29" si="1">SUMIF(L5:X5,"x",$L$2:$X$2)</f>
        <v>0</v>
      </c>
      <c r="L5" s="115" t="str">
        <f>IF('01NT1'!AX3&lt;1,"x"," ")</f>
        <v xml:space="preserve"> </v>
      </c>
      <c r="M5" s="115" t="str">
        <f>IF('01NT1'!BB3&lt;1,"x"," ")</f>
        <v xml:space="preserve"> </v>
      </c>
      <c r="N5" s="115" t="str">
        <f>IF('01NT1'!BJ3&lt;1,"x"," ")</f>
        <v xml:space="preserve"> </v>
      </c>
      <c r="O5" s="115" t="str">
        <f>IF('01NT1'!BT3&lt;1,"x"," ")</f>
        <v xml:space="preserve"> </v>
      </c>
      <c r="P5" s="115" t="str">
        <f>IF('01NT1'!CD3&lt;1,"x"," ")</f>
        <v xml:space="preserve"> </v>
      </c>
      <c r="Q5" s="115" t="str">
        <f>IF('01NT1'!CN3&lt;1,"x"," ")</f>
        <v xml:space="preserve"> </v>
      </c>
      <c r="R5" s="115" t="str">
        <f>IF('01NT1'!CX3&lt;1,"x"," ")</f>
        <v xml:space="preserve"> </v>
      </c>
      <c r="S5" s="115" t="str">
        <f>IF('01NT1'!DH3&lt;1,"x"," ")</f>
        <v xml:space="preserve"> </v>
      </c>
      <c r="T5" s="115" t="str">
        <f>IF('01NT1'!DZ3&lt;1,"x"," ")</f>
        <v xml:space="preserve"> </v>
      </c>
      <c r="U5" s="115" t="str">
        <f>IF('01NT1'!EJ3&lt;1,"x"," ")</f>
        <v xml:space="preserve"> </v>
      </c>
      <c r="V5" s="115" t="str">
        <f>IF('01NT1'!ET3&lt;1,"x"," ")</f>
        <v xml:space="preserve"> </v>
      </c>
      <c r="W5" s="115" t="str">
        <f>IF('01NT1'!FD3&lt;1,"x"," ")</f>
        <v xml:space="preserve"> </v>
      </c>
      <c r="X5" s="115" t="str">
        <f>IF('01NT1'!FN3&lt;1,"x"," ")</f>
        <v xml:space="preserve"> </v>
      </c>
    </row>
    <row r="6" spans="1:24" ht="21" customHeight="1">
      <c r="A6" s="22">
        <v>3</v>
      </c>
      <c r="B6" s="22" t="s">
        <v>525</v>
      </c>
      <c r="C6" s="36" t="s">
        <v>533</v>
      </c>
      <c r="D6" s="57" t="s">
        <v>534</v>
      </c>
      <c r="E6" s="2" t="s">
        <v>535</v>
      </c>
      <c r="F6" s="2"/>
      <c r="G6" s="55" t="s">
        <v>536</v>
      </c>
      <c r="H6" s="37" t="s">
        <v>36</v>
      </c>
      <c r="I6" s="22" t="s">
        <v>46</v>
      </c>
      <c r="J6" s="184" t="str">
        <f t="shared" si="0"/>
        <v/>
      </c>
      <c r="K6" s="185">
        <f t="shared" si="1"/>
        <v>0</v>
      </c>
      <c r="L6" s="115" t="str">
        <f>IF('01NT1'!AX4&lt;1,"x"," ")</f>
        <v xml:space="preserve"> </v>
      </c>
      <c r="M6" s="115" t="str">
        <f>IF('01NT1'!BB4&lt;1,"x"," ")</f>
        <v xml:space="preserve"> </v>
      </c>
      <c r="N6" s="115" t="str">
        <f>IF('01NT1'!BJ4&lt;1,"x"," ")</f>
        <v xml:space="preserve"> </v>
      </c>
      <c r="O6" s="115" t="str">
        <f>IF('01NT1'!BT4&lt;1,"x"," ")</f>
        <v xml:space="preserve"> </v>
      </c>
      <c r="P6" s="115" t="str">
        <f>IF('01NT1'!CD4&lt;1,"x"," ")</f>
        <v xml:space="preserve"> </v>
      </c>
      <c r="Q6" s="115" t="str">
        <f>IF('01NT1'!CN4&lt;1,"x"," ")</f>
        <v xml:space="preserve"> </v>
      </c>
      <c r="R6" s="115" t="str">
        <f>IF('01NT1'!CX4&lt;1,"x"," ")</f>
        <v xml:space="preserve"> </v>
      </c>
      <c r="S6" s="115" t="str">
        <f>IF('01NT1'!DH4&lt;1,"x"," ")</f>
        <v xml:space="preserve"> </v>
      </c>
      <c r="T6" s="115" t="str">
        <f>IF('01NT1'!DZ4&lt;1,"x"," ")</f>
        <v xml:space="preserve"> </v>
      </c>
      <c r="U6" s="115" t="str">
        <f>IF('01NT1'!EJ4&lt;1,"x"," ")</f>
        <v xml:space="preserve"> </v>
      </c>
      <c r="V6" s="115" t="str">
        <f>IF('01NT1'!ET4&lt;1,"x"," ")</f>
        <v xml:space="preserve"> </v>
      </c>
      <c r="W6" s="115" t="str">
        <f>IF('01NT1'!FD4&lt;1,"x"," ")</f>
        <v xml:space="preserve"> </v>
      </c>
      <c r="X6" s="115" t="str">
        <f>IF('01NT1'!FN4&lt;1,"x"," ")</f>
        <v xml:space="preserve"> </v>
      </c>
    </row>
    <row r="7" spans="1:24" ht="21" customHeight="1">
      <c r="A7" s="22">
        <v>6</v>
      </c>
      <c r="B7" s="22" t="s">
        <v>525</v>
      </c>
      <c r="C7" s="36" t="s">
        <v>547</v>
      </c>
      <c r="D7" s="57" t="s">
        <v>538</v>
      </c>
      <c r="E7" s="2" t="s">
        <v>30</v>
      </c>
      <c r="F7" s="2"/>
      <c r="G7" s="55" t="s">
        <v>539</v>
      </c>
      <c r="H7" s="37" t="s">
        <v>36</v>
      </c>
      <c r="I7" s="22" t="s">
        <v>540</v>
      </c>
      <c r="J7" s="184" t="str">
        <f t="shared" si="0"/>
        <v/>
      </c>
      <c r="K7" s="185">
        <f t="shared" si="1"/>
        <v>0</v>
      </c>
      <c r="L7" s="115" t="str">
        <f>IF('01NT1'!AX5&lt;1,"x"," ")</f>
        <v xml:space="preserve"> </v>
      </c>
      <c r="M7" s="115" t="str">
        <f>IF('01NT1'!BB5&lt;1,"x"," ")</f>
        <v xml:space="preserve"> </v>
      </c>
      <c r="N7" s="115" t="str">
        <f>IF('01NT1'!BJ5&lt;1,"x"," ")</f>
        <v xml:space="preserve"> </v>
      </c>
      <c r="O7" s="115" t="str">
        <f>IF('01NT1'!BT5&lt;1,"x"," ")</f>
        <v xml:space="preserve"> </v>
      </c>
      <c r="P7" s="115" t="str">
        <f>IF('01NT1'!CD5&lt;1,"x"," ")</f>
        <v xml:space="preserve"> </v>
      </c>
      <c r="Q7" s="115" t="str">
        <f>IF('01NT1'!CN5&lt;1,"x"," ")</f>
        <v xml:space="preserve"> </v>
      </c>
      <c r="R7" s="115" t="str">
        <f>IF('01NT1'!CX5&lt;1,"x"," ")</f>
        <v xml:space="preserve"> </v>
      </c>
      <c r="S7" s="115" t="str">
        <f>IF('01NT1'!DH5&lt;1,"x"," ")</f>
        <v xml:space="preserve"> </v>
      </c>
      <c r="T7" s="115" t="str">
        <f>IF('01NT1'!DZ5&lt;1,"x"," ")</f>
        <v xml:space="preserve"> </v>
      </c>
      <c r="U7" s="115" t="str">
        <f>IF('01NT1'!EJ5&lt;1,"x"," ")</f>
        <v xml:space="preserve"> </v>
      </c>
      <c r="V7" s="115" t="str">
        <f>IF('01NT1'!ET5&lt;1,"x"," ")</f>
        <v xml:space="preserve"> </v>
      </c>
      <c r="W7" s="115" t="str">
        <f>IF('01NT1'!FD5&lt;1,"x"," ")</f>
        <v xml:space="preserve"> </v>
      </c>
      <c r="X7" s="115" t="str">
        <f>IF('01NT1'!FN5&lt;1,"x"," ")</f>
        <v xml:space="preserve"> </v>
      </c>
    </row>
    <row r="8" spans="1:24" ht="21" customHeight="1">
      <c r="A8" s="22">
        <v>7</v>
      </c>
      <c r="B8" s="22" t="s">
        <v>525</v>
      </c>
      <c r="C8" s="36" t="s">
        <v>550</v>
      </c>
      <c r="D8" s="57" t="s">
        <v>542</v>
      </c>
      <c r="E8" s="2" t="s">
        <v>30</v>
      </c>
      <c r="F8" s="2"/>
      <c r="G8" s="55" t="s">
        <v>543</v>
      </c>
      <c r="H8" s="37" t="s">
        <v>36</v>
      </c>
      <c r="I8" s="22" t="s">
        <v>67</v>
      </c>
      <c r="J8" s="184" t="str">
        <f t="shared" si="0"/>
        <v/>
      </c>
      <c r="K8" s="185">
        <f t="shared" si="1"/>
        <v>0</v>
      </c>
      <c r="L8" s="115" t="str">
        <f>IF('01NT1'!AX6&lt;1,"x"," ")</f>
        <v xml:space="preserve"> </v>
      </c>
      <c r="M8" s="115" t="str">
        <f>IF('01NT1'!BB6&lt;1,"x"," ")</f>
        <v xml:space="preserve"> </v>
      </c>
      <c r="N8" s="115" t="str">
        <f>IF('01NT1'!BJ6&lt;1,"x"," ")</f>
        <v xml:space="preserve"> </v>
      </c>
      <c r="O8" s="115" t="str">
        <f>IF('01NT1'!BT6&lt;1,"x"," ")</f>
        <v xml:space="preserve"> </v>
      </c>
      <c r="P8" s="115" t="str">
        <f>IF('01NT1'!CD6&lt;1,"x"," ")</f>
        <v xml:space="preserve"> </v>
      </c>
      <c r="Q8" s="115" t="str">
        <f>IF('01NT1'!CN6&lt;1,"x"," ")</f>
        <v xml:space="preserve"> </v>
      </c>
      <c r="R8" s="115" t="str">
        <f>IF('01NT1'!CX6&lt;1,"x"," ")</f>
        <v xml:space="preserve"> </v>
      </c>
      <c r="S8" s="115" t="str">
        <f>IF('01NT1'!DH6&lt;1,"x"," ")</f>
        <v xml:space="preserve"> </v>
      </c>
      <c r="T8" s="115" t="str">
        <f>IF('01NT1'!DZ6&lt;1,"x"," ")</f>
        <v xml:space="preserve"> </v>
      </c>
      <c r="U8" s="115" t="str">
        <f>IF('01NT1'!EJ6&lt;1,"x"," ")</f>
        <v xml:space="preserve"> </v>
      </c>
      <c r="V8" s="115" t="str">
        <f>IF('01NT1'!ET6&lt;1,"x"," ")</f>
        <v xml:space="preserve"> </v>
      </c>
      <c r="W8" s="115" t="str">
        <f>IF('01NT1'!FD6&lt;1,"x"," ")</f>
        <v xml:space="preserve"> </v>
      </c>
      <c r="X8" s="115" t="str">
        <f>IF('01NT1'!FN6&lt;1,"x"," ")</f>
        <v xml:space="preserve"> </v>
      </c>
    </row>
    <row r="9" spans="1:24" ht="21" customHeight="1">
      <c r="A9" s="22">
        <v>8</v>
      </c>
      <c r="B9" s="22" t="s">
        <v>525</v>
      </c>
      <c r="C9" s="36" t="s">
        <v>537</v>
      </c>
      <c r="D9" s="57" t="s">
        <v>69</v>
      </c>
      <c r="E9" s="2" t="s">
        <v>28</v>
      </c>
      <c r="F9" s="2"/>
      <c r="G9" s="55" t="s">
        <v>545</v>
      </c>
      <c r="H9" s="37" t="s">
        <v>36</v>
      </c>
      <c r="I9" s="22" t="s">
        <v>546</v>
      </c>
      <c r="J9" s="184" t="str">
        <f t="shared" si="0"/>
        <v/>
      </c>
      <c r="K9" s="185">
        <f t="shared" si="1"/>
        <v>0</v>
      </c>
      <c r="L9" s="115" t="str">
        <f>IF('01NT1'!AX7&lt;1,"x"," ")</f>
        <v xml:space="preserve"> </v>
      </c>
      <c r="M9" s="115" t="str">
        <f>IF('01NT1'!BB7&lt;1,"x"," ")</f>
        <v xml:space="preserve"> </v>
      </c>
      <c r="N9" s="115" t="str">
        <f>IF('01NT1'!BJ7&lt;1,"x"," ")</f>
        <v xml:space="preserve"> </v>
      </c>
      <c r="O9" s="115" t="str">
        <f>IF('01NT1'!BT7&lt;1,"x"," ")</f>
        <v xml:space="preserve"> </v>
      </c>
      <c r="P9" s="115" t="str">
        <f>IF('01NT1'!CD7&lt;1,"x"," ")</f>
        <v xml:space="preserve"> </v>
      </c>
      <c r="Q9" s="115" t="str">
        <f>IF('01NT1'!CN7&lt;1,"x"," ")</f>
        <v xml:space="preserve"> </v>
      </c>
      <c r="R9" s="115" t="str">
        <f>IF('01NT1'!CX7&lt;1,"x"," ")</f>
        <v xml:space="preserve"> </v>
      </c>
      <c r="S9" s="115" t="str">
        <f>IF('01NT1'!DH7&lt;1,"x"," ")</f>
        <v xml:space="preserve"> </v>
      </c>
      <c r="T9" s="115" t="str">
        <f>IF('01NT1'!DZ7&lt;1,"x"," ")</f>
        <v xml:space="preserve"> </v>
      </c>
      <c r="U9" s="115" t="str">
        <f>IF('01NT1'!EJ7&lt;1,"x"," ")</f>
        <v xml:space="preserve"> </v>
      </c>
      <c r="V9" s="115" t="str">
        <f>IF('01NT1'!ET7&lt;1,"x"," ")</f>
        <v xml:space="preserve"> </v>
      </c>
      <c r="W9" s="115" t="str">
        <f>IF('01NT1'!FD7&lt;1,"x"," ")</f>
        <v xml:space="preserve"> </v>
      </c>
      <c r="X9" s="115" t="str">
        <f>IF('01NT1'!FN7&lt;1,"x"," ")</f>
        <v xml:space="preserve"> </v>
      </c>
    </row>
    <row r="10" spans="1:24" ht="21" customHeight="1">
      <c r="A10" s="22">
        <v>4</v>
      </c>
      <c r="B10" s="22" t="s">
        <v>525</v>
      </c>
      <c r="C10" s="36" t="s">
        <v>541</v>
      </c>
      <c r="D10" s="57" t="s">
        <v>548</v>
      </c>
      <c r="E10" s="2" t="s">
        <v>16</v>
      </c>
      <c r="F10" s="2"/>
      <c r="G10" s="55" t="s">
        <v>549</v>
      </c>
      <c r="H10" s="37" t="s">
        <v>36</v>
      </c>
      <c r="I10" s="22" t="s">
        <v>631</v>
      </c>
      <c r="J10" s="184" t="str">
        <f t="shared" si="0"/>
        <v/>
      </c>
      <c r="K10" s="185">
        <f t="shared" si="1"/>
        <v>0</v>
      </c>
      <c r="L10" s="115" t="str">
        <f>IF('01NT1'!AX8&lt;1,"x"," ")</f>
        <v xml:space="preserve"> </v>
      </c>
      <c r="M10" s="115" t="str">
        <f>IF('01NT1'!BB8&lt;1,"x"," ")</f>
        <v xml:space="preserve"> </v>
      </c>
      <c r="N10" s="115" t="str">
        <f>IF('01NT1'!BJ8&lt;1,"x"," ")</f>
        <v xml:space="preserve"> </v>
      </c>
      <c r="O10" s="115" t="str">
        <f>IF('01NT1'!BT8&lt;1,"x"," ")</f>
        <v xml:space="preserve"> </v>
      </c>
      <c r="P10" s="115" t="str">
        <f>IF('01NT1'!CD8&lt;1,"x"," ")</f>
        <v xml:space="preserve"> </v>
      </c>
      <c r="Q10" s="115" t="str">
        <f>IF('01NT1'!CN8&lt;1,"x"," ")</f>
        <v xml:space="preserve"> </v>
      </c>
      <c r="R10" s="115" t="str">
        <f>IF('01NT1'!CX8&lt;1,"x"," ")</f>
        <v xml:space="preserve"> </v>
      </c>
      <c r="S10" s="115" t="str">
        <f>IF('01NT1'!DH8&lt;1,"x"," ")</f>
        <v xml:space="preserve"> </v>
      </c>
      <c r="T10" s="115" t="str">
        <f>IF('01NT1'!DZ8&lt;1,"x"," ")</f>
        <v xml:space="preserve"> </v>
      </c>
      <c r="U10" s="115" t="str">
        <f>IF('01NT1'!EJ8&lt;1,"x"," ")</f>
        <v xml:space="preserve"> </v>
      </c>
      <c r="V10" s="115" t="str">
        <f>IF('01NT1'!ET8&lt;1,"x"," ")</f>
        <v xml:space="preserve"> </v>
      </c>
      <c r="W10" s="115" t="str">
        <f>IF('01NT1'!FD8&lt;1,"x"," ")</f>
        <v xml:space="preserve"> </v>
      </c>
      <c r="X10" s="115" t="str">
        <f>IF('01NT1'!FN8&lt;1,"x"," ")</f>
        <v xml:space="preserve"> </v>
      </c>
    </row>
    <row r="11" spans="1:24" ht="21" customHeight="1">
      <c r="A11" s="22">
        <v>9</v>
      </c>
      <c r="B11" s="22" t="s">
        <v>525</v>
      </c>
      <c r="C11" s="36" t="s">
        <v>552</v>
      </c>
      <c r="D11" s="57" t="s">
        <v>553</v>
      </c>
      <c r="E11" s="2" t="s">
        <v>554</v>
      </c>
      <c r="F11" s="2"/>
      <c r="G11" s="55" t="s">
        <v>555</v>
      </c>
      <c r="H11" s="37" t="s">
        <v>36</v>
      </c>
      <c r="I11" s="22" t="s">
        <v>67</v>
      </c>
      <c r="J11" s="184" t="str">
        <f t="shared" si="0"/>
        <v>VẬT LIỆU XÂY DỰNG (3TC),</v>
      </c>
      <c r="K11" s="185">
        <f t="shared" si="1"/>
        <v>3</v>
      </c>
      <c r="L11" s="115" t="str">
        <f>IF('01NT1'!AX9&lt;1,"x"," ")</f>
        <v xml:space="preserve"> </v>
      </c>
      <c r="M11" s="115" t="str">
        <f>IF('01NT1'!BB9&lt;1,"x"," ")</f>
        <v xml:space="preserve"> </v>
      </c>
      <c r="N11" s="115" t="str">
        <f>IF('01NT1'!BJ9&lt;1,"x"," ")</f>
        <v xml:space="preserve"> </v>
      </c>
      <c r="O11" s="115" t="str">
        <f>IF('01NT1'!BT9&lt;1,"x"," ")</f>
        <v xml:space="preserve"> </v>
      </c>
      <c r="P11" s="115" t="str">
        <f>IF('01NT1'!CD9&lt;1,"x"," ")</f>
        <v xml:space="preserve"> </v>
      </c>
      <c r="Q11" s="115" t="str">
        <f>IF('01NT1'!CN9&lt;1,"x"," ")</f>
        <v xml:space="preserve"> </v>
      </c>
      <c r="R11" s="115" t="str">
        <f>IF('01NT1'!CX9&lt;1,"x"," ")</f>
        <v xml:space="preserve"> </v>
      </c>
      <c r="S11" s="115" t="str">
        <f>IF('01NT1'!DH9&lt;1,"x"," ")</f>
        <v>x</v>
      </c>
      <c r="T11" s="115" t="str">
        <f>IF('01NT1'!DZ9&lt;1,"x"," ")</f>
        <v xml:space="preserve"> </v>
      </c>
      <c r="U11" s="115" t="str">
        <f>IF('01NT1'!EJ9&lt;1,"x"," ")</f>
        <v xml:space="preserve"> </v>
      </c>
      <c r="V11" s="115" t="str">
        <f>IF('01NT1'!ET9&lt;1,"x"," ")</f>
        <v xml:space="preserve"> </v>
      </c>
      <c r="W11" s="115" t="str">
        <f>IF('01NT1'!FD9&lt;1,"x"," ")</f>
        <v xml:space="preserve"> </v>
      </c>
      <c r="X11" s="115" t="str">
        <f>IF('01NT1'!FN9&lt;1,"x"," ")</f>
        <v xml:space="preserve"> </v>
      </c>
    </row>
    <row r="12" spans="1:24" ht="21" customHeight="1">
      <c r="A12" s="22">
        <v>10</v>
      </c>
      <c r="B12" s="22" t="s">
        <v>525</v>
      </c>
      <c r="C12" s="36" t="s">
        <v>556</v>
      </c>
      <c r="D12" s="57" t="s">
        <v>557</v>
      </c>
      <c r="E12" s="2" t="s">
        <v>77</v>
      </c>
      <c r="F12" s="2"/>
      <c r="G12" s="55" t="s">
        <v>558</v>
      </c>
      <c r="H12" s="37" t="s">
        <v>36</v>
      </c>
      <c r="I12" s="22" t="s">
        <v>63</v>
      </c>
      <c r="J12" s="184" t="str">
        <f t="shared" si="0"/>
        <v/>
      </c>
      <c r="K12" s="185">
        <f t="shared" si="1"/>
        <v>0</v>
      </c>
      <c r="L12" s="115" t="str">
        <f>IF('01NT1'!AX10&lt;1,"x"," ")</f>
        <v xml:space="preserve"> </v>
      </c>
      <c r="M12" s="115" t="str">
        <f>IF('01NT1'!BB10&lt;1,"x"," ")</f>
        <v xml:space="preserve"> </v>
      </c>
      <c r="N12" s="115" t="str">
        <f>IF('01NT1'!BJ10&lt;1,"x"," ")</f>
        <v xml:space="preserve"> </v>
      </c>
      <c r="O12" s="115" t="str">
        <f>IF('01NT1'!BT10&lt;1,"x"," ")</f>
        <v xml:space="preserve"> </v>
      </c>
      <c r="P12" s="115" t="str">
        <f>IF('01NT1'!CD10&lt;1,"x"," ")</f>
        <v xml:space="preserve"> </v>
      </c>
      <c r="Q12" s="115" t="str">
        <f>IF('01NT1'!CN10&lt;1,"x"," ")</f>
        <v xml:space="preserve"> </v>
      </c>
      <c r="R12" s="115" t="str">
        <f>IF('01NT1'!CX10&lt;1,"x"," ")</f>
        <v xml:space="preserve"> </v>
      </c>
      <c r="S12" s="115" t="str">
        <f>IF('01NT1'!DH10&lt;1,"x"," ")</f>
        <v xml:space="preserve"> </v>
      </c>
      <c r="T12" s="115" t="str">
        <f>IF('01NT1'!DZ10&lt;1,"x"," ")</f>
        <v xml:space="preserve"> </v>
      </c>
      <c r="U12" s="115" t="str">
        <f>IF('01NT1'!EJ10&lt;1,"x"," ")</f>
        <v xml:space="preserve"> </v>
      </c>
      <c r="V12" s="115" t="str">
        <f>IF('01NT1'!ET10&lt;1,"x"," ")</f>
        <v xml:space="preserve"> </v>
      </c>
      <c r="W12" s="115" t="str">
        <f>IF('01NT1'!FD10&lt;1,"x"," ")</f>
        <v xml:space="preserve"> </v>
      </c>
      <c r="X12" s="115" t="str">
        <f>IF('01NT1'!FN10&lt;1,"x"," ")</f>
        <v xml:space="preserve"> </v>
      </c>
    </row>
    <row r="13" spans="1:24" ht="21" customHeight="1">
      <c r="A13" s="22">
        <v>11</v>
      </c>
      <c r="B13" s="22" t="s">
        <v>525</v>
      </c>
      <c r="C13" s="36" t="s">
        <v>559</v>
      </c>
      <c r="D13" s="57" t="s">
        <v>560</v>
      </c>
      <c r="E13" s="2" t="s">
        <v>21</v>
      </c>
      <c r="F13" s="2"/>
      <c r="G13" s="55" t="s">
        <v>187</v>
      </c>
      <c r="H13" s="37" t="s">
        <v>36</v>
      </c>
      <c r="I13" s="22" t="s">
        <v>625</v>
      </c>
      <c r="J13" s="184" t="str">
        <f t="shared" si="0"/>
        <v/>
      </c>
      <c r="K13" s="185">
        <f t="shared" si="1"/>
        <v>0</v>
      </c>
      <c r="L13" s="115" t="str">
        <f>IF('01NT1'!AX11&lt;1,"x"," ")</f>
        <v xml:space="preserve"> </v>
      </c>
      <c r="M13" s="115" t="str">
        <f>IF('01NT1'!BB11&lt;1,"x"," ")</f>
        <v xml:space="preserve"> </v>
      </c>
      <c r="N13" s="115" t="str">
        <f>IF('01NT1'!BJ11&lt;1,"x"," ")</f>
        <v xml:space="preserve"> </v>
      </c>
      <c r="O13" s="115" t="str">
        <f>IF('01NT1'!BT11&lt;1,"x"," ")</f>
        <v xml:space="preserve"> </v>
      </c>
      <c r="P13" s="115" t="str">
        <f>IF('01NT1'!CD11&lt;1,"x"," ")</f>
        <v xml:space="preserve"> </v>
      </c>
      <c r="Q13" s="115" t="str">
        <f>IF('01NT1'!CN11&lt;1,"x"," ")</f>
        <v xml:space="preserve"> </v>
      </c>
      <c r="R13" s="115" t="str">
        <f>IF('01NT1'!CX11&lt;1,"x"," ")</f>
        <v xml:space="preserve"> </v>
      </c>
      <c r="S13" s="115" t="str">
        <f>IF('01NT1'!DH11&lt;1,"x"," ")</f>
        <v xml:space="preserve"> </v>
      </c>
      <c r="T13" s="115" t="str">
        <f>IF('01NT1'!DZ11&lt;1,"x"," ")</f>
        <v xml:space="preserve"> </v>
      </c>
      <c r="U13" s="115" t="str">
        <f>IF('01NT1'!EJ11&lt;1,"x"," ")</f>
        <v xml:space="preserve"> </v>
      </c>
      <c r="V13" s="115" t="str">
        <f>IF('01NT1'!ET11&lt;1,"x"," ")</f>
        <v xml:space="preserve"> </v>
      </c>
      <c r="W13" s="115" t="str">
        <f>IF('01NT1'!FD11&lt;1,"x"," ")</f>
        <v xml:space="preserve"> </v>
      </c>
      <c r="X13" s="115" t="str">
        <f>IF('01NT1'!FN11&lt;1,"x"," ")</f>
        <v xml:space="preserve"> </v>
      </c>
    </row>
    <row r="14" spans="1:24" ht="21" customHeight="1">
      <c r="A14" s="22">
        <v>12</v>
      </c>
      <c r="B14" s="22" t="s">
        <v>525</v>
      </c>
      <c r="C14" s="36" t="s">
        <v>561</v>
      </c>
      <c r="D14" s="57" t="s">
        <v>562</v>
      </c>
      <c r="E14" s="2" t="s">
        <v>563</v>
      </c>
      <c r="F14" s="2"/>
      <c r="G14" s="55" t="s">
        <v>564</v>
      </c>
      <c r="H14" s="37" t="s">
        <v>36</v>
      </c>
      <c r="I14" s="22" t="s">
        <v>46</v>
      </c>
      <c r="J14" s="184" t="str">
        <f t="shared" si="0"/>
        <v/>
      </c>
      <c r="K14" s="185">
        <f t="shared" si="1"/>
        <v>0</v>
      </c>
      <c r="L14" s="115" t="str">
        <f>IF('01NT1'!AX12&lt;1,"x"," ")</f>
        <v xml:space="preserve"> </v>
      </c>
      <c r="M14" s="115" t="str">
        <f>IF('01NT1'!BB12&lt;1,"x"," ")</f>
        <v xml:space="preserve"> </v>
      </c>
      <c r="N14" s="115" t="str">
        <f>IF('01NT1'!BJ12&lt;1,"x"," ")</f>
        <v xml:space="preserve"> </v>
      </c>
      <c r="O14" s="115" t="str">
        <f>IF('01NT1'!BT12&lt;1,"x"," ")</f>
        <v xml:space="preserve"> </v>
      </c>
      <c r="P14" s="115" t="str">
        <f>IF('01NT1'!CD12&lt;1,"x"," ")</f>
        <v xml:space="preserve"> </v>
      </c>
      <c r="Q14" s="115" t="str">
        <f>IF('01NT1'!CN12&lt;1,"x"," ")</f>
        <v xml:space="preserve"> </v>
      </c>
      <c r="R14" s="115" t="str">
        <f>IF('01NT1'!CX12&lt;1,"x"," ")</f>
        <v xml:space="preserve"> </v>
      </c>
      <c r="S14" s="115" t="str">
        <f>IF('01NT1'!DH12&lt;1,"x"," ")</f>
        <v xml:space="preserve"> </v>
      </c>
      <c r="T14" s="115" t="str">
        <f>IF('01NT1'!DZ12&lt;1,"x"," ")</f>
        <v xml:space="preserve"> </v>
      </c>
      <c r="U14" s="115" t="str">
        <f>IF('01NT1'!EJ12&lt;1,"x"," ")</f>
        <v xml:space="preserve"> </v>
      </c>
      <c r="V14" s="115" t="str">
        <f>IF('01NT1'!ET12&lt;1,"x"," ")</f>
        <v xml:space="preserve"> </v>
      </c>
      <c r="W14" s="115" t="str">
        <f>IF('01NT1'!FD12&lt;1,"x"," ")</f>
        <v xml:space="preserve"> </v>
      </c>
      <c r="X14" s="115" t="str">
        <f>IF('01NT1'!FN12&lt;1,"x"," ")</f>
        <v xml:space="preserve"> </v>
      </c>
    </row>
    <row r="15" spans="1:24" ht="21" customHeight="1">
      <c r="A15" s="22">
        <v>14</v>
      </c>
      <c r="B15" s="22" t="s">
        <v>525</v>
      </c>
      <c r="C15" s="36" t="s">
        <v>569</v>
      </c>
      <c r="D15" s="57" t="s">
        <v>573</v>
      </c>
      <c r="E15" s="2" t="s">
        <v>315</v>
      </c>
      <c r="F15" s="2"/>
      <c r="G15" s="55" t="s">
        <v>574</v>
      </c>
      <c r="H15" s="37" t="s">
        <v>36</v>
      </c>
      <c r="I15" s="22" t="s">
        <v>575</v>
      </c>
      <c r="J15" s="184" t="str">
        <f t="shared" si="0"/>
        <v/>
      </c>
      <c r="K15" s="185">
        <f t="shared" si="1"/>
        <v>0</v>
      </c>
      <c r="L15" s="115" t="str">
        <f>IF('01NT1'!AX13&lt;1,"x"," ")</f>
        <v xml:space="preserve"> </v>
      </c>
      <c r="M15" s="115" t="str">
        <f>IF('01NT1'!BB13&lt;1,"x"," ")</f>
        <v xml:space="preserve"> </v>
      </c>
      <c r="N15" s="115" t="str">
        <f>IF('01NT1'!BJ13&lt;1,"x"," ")</f>
        <v xml:space="preserve"> </v>
      </c>
      <c r="O15" s="115" t="str">
        <f>IF('01NT1'!BT13&lt;1,"x"," ")</f>
        <v xml:space="preserve"> </v>
      </c>
      <c r="P15" s="115" t="str">
        <f>IF('01NT1'!CD13&lt;1,"x"," ")</f>
        <v xml:space="preserve"> </v>
      </c>
      <c r="Q15" s="115" t="str">
        <f>IF('01NT1'!CN13&lt;1,"x"," ")</f>
        <v xml:space="preserve"> </v>
      </c>
      <c r="R15" s="115" t="str">
        <f>IF('01NT1'!CX13&lt;1,"x"," ")</f>
        <v xml:space="preserve"> </v>
      </c>
      <c r="S15" s="115" t="str">
        <f>IF('01NT1'!DH13&lt;1,"x"," ")</f>
        <v xml:space="preserve"> </v>
      </c>
      <c r="T15" s="115" t="str">
        <f>IF('01NT1'!DZ13&lt;1,"x"," ")</f>
        <v xml:space="preserve"> </v>
      </c>
      <c r="U15" s="115" t="str">
        <f>IF('01NT1'!EJ13&lt;1,"x"," ")</f>
        <v xml:space="preserve"> </v>
      </c>
      <c r="V15" s="115" t="str">
        <f>IF('01NT1'!ET13&lt;1,"x"," ")</f>
        <v xml:space="preserve"> </v>
      </c>
      <c r="W15" s="115" t="str">
        <f>IF('01NT1'!FD13&lt;1,"x"," ")</f>
        <v xml:space="preserve"> </v>
      </c>
      <c r="X15" s="115" t="str">
        <f>IF('01NT1'!FN13&lt;1,"x"," ")</f>
        <v xml:space="preserve"> </v>
      </c>
    </row>
    <row r="16" spans="1:24" ht="21" customHeight="1">
      <c r="A16" s="22">
        <v>16</v>
      </c>
      <c r="B16" s="22" t="s">
        <v>525</v>
      </c>
      <c r="C16" s="36" t="s">
        <v>576</v>
      </c>
      <c r="D16" s="57" t="s">
        <v>76</v>
      </c>
      <c r="E16" s="2" t="s">
        <v>577</v>
      </c>
      <c r="F16" s="2"/>
      <c r="G16" s="55" t="s">
        <v>578</v>
      </c>
      <c r="H16" s="37" t="s">
        <v>36</v>
      </c>
      <c r="I16" s="22" t="s">
        <v>46</v>
      </c>
      <c r="J16" s="184" t="str">
        <f t="shared" si="0"/>
        <v/>
      </c>
      <c r="K16" s="185">
        <f t="shared" si="1"/>
        <v>0</v>
      </c>
      <c r="L16" s="115" t="str">
        <f>IF('01NT1'!AX14&lt;1,"x"," ")</f>
        <v xml:space="preserve"> </v>
      </c>
      <c r="M16" s="115" t="str">
        <f>IF('01NT1'!BB14&lt;1,"x"," ")</f>
        <v xml:space="preserve"> </v>
      </c>
      <c r="N16" s="115" t="str">
        <f>IF('01NT1'!BJ14&lt;1,"x"," ")</f>
        <v xml:space="preserve"> </v>
      </c>
      <c r="O16" s="115" t="str">
        <f>IF('01NT1'!BT14&lt;1,"x"," ")</f>
        <v xml:space="preserve"> </v>
      </c>
      <c r="P16" s="115" t="str">
        <f>IF('01NT1'!CD14&lt;1,"x"," ")</f>
        <v xml:space="preserve"> </v>
      </c>
      <c r="Q16" s="115" t="str">
        <f>IF('01NT1'!CN14&lt;1,"x"," ")</f>
        <v xml:space="preserve"> </v>
      </c>
      <c r="R16" s="115" t="str">
        <f>IF('01NT1'!CX14&lt;1,"x"," ")</f>
        <v xml:space="preserve"> </v>
      </c>
      <c r="S16" s="115" t="str">
        <f>IF('01NT1'!DH14&lt;1,"x"," ")</f>
        <v xml:space="preserve"> </v>
      </c>
      <c r="T16" s="115" t="str">
        <f>IF('01NT1'!DZ14&lt;1,"x"," ")</f>
        <v xml:space="preserve"> </v>
      </c>
      <c r="U16" s="115" t="str">
        <f>IF('01NT1'!EJ14&lt;1,"x"," ")</f>
        <v xml:space="preserve"> </v>
      </c>
      <c r="V16" s="115" t="str">
        <f>IF('01NT1'!ET14&lt;1,"x"," ")</f>
        <v xml:space="preserve"> </v>
      </c>
      <c r="W16" s="115" t="str">
        <f>IF('01NT1'!FD14&lt;1,"x"," ")</f>
        <v xml:space="preserve"> </v>
      </c>
      <c r="X16" s="115" t="str">
        <f>IF('01NT1'!FN14&lt;1,"x"," ")</f>
        <v xml:space="preserve"> </v>
      </c>
    </row>
    <row r="17" spans="1:24" ht="21" customHeight="1">
      <c r="A17" s="22">
        <v>17</v>
      </c>
      <c r="B17" s="22" t="s">
        <v>525</v>
      </c>
      <c r="C17" s="36" t="s">
        <v>579</v>
      </c>
      <c r="D17" s="57" t="s">
        <v>49</v>
      </c>
      <c r="E17" s="2" t="s">
        <v>27</v>
      </c>
      <c r="F17" s="2"/>
      <c r="G17" s="55" t="s">
        <v>125</v>
      </c>
      <c r="H17" s="37" t="s">
        <v>36</v>
      </c>
      <c r="I17" s="22" t="s">
        <v>580</v>
      </c>
      <c r="J17" s="184" t="str">
        <f t="shared" si="0"/>
        <v/>
      </c>
      <c r="K17" s="185">
        <f t="shared" si="1"/>
        <v>0</v>
      </c>
      <c r="L17" s="115" t="str">
        <f>IF('01NT1'!AX15&lt;1,"x"," ")</f>
        <v xml:space="preserve"> </v>
      </c>
      <c r="M17" s="115" t="str">
        <f>IF('01NT1'!BB15&lt;1,"x"," ")</f>
        <v xml:space="preserve"> </v>
      </c>
      <c r="N17" s="115" t="str">
        <f>IF('01NT1'!BJ15&lt;1,"x"," ")</f>
        <v xml:space="preserve"> </v>
      </c>
      <c r="O17" s="115" t="str">
        <f>IF('01NT1'!BT15&lt;1,"x"," ")</f>
        <v xml:space="preserve"> </v>
      </c>
      <c r="P17" s="115" t="str">
        <f>IF('01NT1'!CD15&lt;1,"x"," ")</f>
        <v xml:space="preserve"> </v>
      </c>
      <c r="Q17" s="115" t="str">
        <f>IF('01NT1'!CN15&lt;1,"x"," ")</f>
        <v xml:space="preserve"> </v>
      </c>
      <c r="R17" s="115" t="str">
        <f>IF('01NT1'!CX15&lt;1,"x"," ")</f>
        <v xml:space="preserve"> </v>
      </c>
      <c r="S17" s="115" t="str">
        <f>IF('01NT1'!DH15&lt;1,"x"," ")</f>
        <v xml:space="preserve"> </v>
      </c>
      <c r="T17" s="115" t="str">
        <f>IF('01NT1'!DZ15&lt;1,"x"," ")</f>
        <v xml:space="preserve"> </v>
      </c>
      <c r="U17" s="115" t="str">
        <f>IF('01NT1'!EJ15&lt;1,"x"," ")</f>
        <v xml:space="preserve"> </v>
      </c>
      <c r="V17" s="115" t="str">
        <f>IF('01NT1'!ET15&lt;1,"x"," ")</f>
        <v xml:space="preserve"> </v>
      </c>
      <c r="W17" s="115" t="str">
        <f>IF('01NT1'!FD15&lt;1,"x"," ")</f>
        <v xml:space="preserve"> </v>
      </c>
      <c r="X17" s="115" t="str">
        <f>IF('01NT1'!FN15&lt;1,"x"," ")</f>
        <v xml:space="preserve"> </v>
      </c>
    </row>
    <row r="18" spans="1:24" ht="21" customHeight="1">
      <c r="A18" s="22">
        <v>18</v>
      </c>
      <c r="B18" s="22" t="s">
        <v>525</v>
      </c>
      <c r="C18" s="36" t="s">
        <v>581</v>
      </c>
      <c r="D18" s="57" t="s">
        <v>582</v>
      </c>
      <c r="E18" s="2" t="s">
        <v>27</v>
      </c>
      <c r="F18" s="2"/>
      <c r="G18" s="55" t="s">
        <v>125</v>
      </c>
      <c r="H18" s="37" t="s">
        <v>36</v>
      </c>
      <c r="I18" s="22" t="s">
        <v>46</v>
      </c>
      <c r="J18" s="184" t="str">
        <f t="shared" si="0"/>
        <v/>
      </c>
      <c r="K18" s="185">
        <f t="shared" si="1"/>
        <v>0</v>
      </c>
      <c r="L18" s="115" t="str">
        <f>IF('01NT1'!AX16&lt;1,"x"," ")</f>
        <v xml:space="preserve"> </v>
      </c>
      <c r="M18" s="115" t="str">
        <f>IF('01NT1'!BB16&lt;1,"x"," ")</f>
        <v xml:space="preserve"> </v>
      </c>
      <c r="N18" s="115" t="str">
        <f>IF('01NT1'!BJ16&lt;1,"x"," ")</f>
        <v xml:space="preserve"> </v>
      </c>
      <c r="O18" s="115" t="str">
        <f>IF('01NT1'!BT16&lt;1,"x"," ")</f>
        <v xml:space="preserve"> </v>
      </c>
      <c r="P18" s="115" t="str">
        <f>IF('01NT1'!CD16&lt;1,"x"," ")</f>
        <v xml:space="preserve"> </v>
      </c>
      <c r="Q18" s="115" t="str">
        <f>IF('01NT1'!CN16&lt;1,"x"," ")</f>
        <v xml:space="preserve"> </v>
      </c>
      <c r="R18" s="115" t="str">
        <f>IF('01NT1'!CX16&lt;1,"x"," ")</f>
        <v xml:space="preserve"> </v>
      </c>
      <c r="S18" s="115" t="str">
        <f>IF('01NT1'!DH16&lt;1,"x"," ")</f>
        <v xml:space="preserve"> </v>
      </c>
      <c r="T18" s="115" t="str">
        <f>IF('01NT1'!DZ16&lt;1,"x"," ")</f>
        <v xml:space="preserve"> </v>
      </c>
      <c r="U18" s="115" t="str">
        <f>IF('01NT1'!EJ16&lt;1,"x"," ")</f>
        <v xml:space="preserve"> </v>
      </c>
      <c r="V18" s="115" t="str">
        <f>IF('01NT1'!ET16&lt;1,"x"," ")</f>
        <v xml:space="preserve"> </v>
      </c>
      <c r="W18" s="115" t="str">
        <f>IF('01NT1'!FD16&lt;1,"x"," ")</f>
        <v xml:space="preserve"> </v>
      </c>
      <c r="X18" s="115" t="str">
        <f>IF('01NT1'!FN16&lt;1,"x"," ")</f>
        <v xml:space="preserve"> </v>
      </c>
    </row>
    <row r="19" spans="1:24" ht="21" customHeight="1">
      <c r="A19" s="22">
        <v>19</v>
      </c>
      <c r="B19" s="22" t="s">
        <v>525</v>
      </c>
      <c r="C19" s="36" t="s">
        <v>583</v>
      </c>
      <c r="D19" s="57" t="s">
        <v>49</v>
      </c>
      <c r="E19" s="2" t="s">
        <v>36</v>
      </c>
      <c r="F19" s="2"/>
      <c r="G19" s="55" t="s">
        <v>252</v>
      </c>
      <c r="H19" s="37" t="s">
        <v>36</v>
      </c>
      <c r="I19" s="22" t="s">
        <v>74</v>
      </c>
      <c r="J19" s="184" t="str">
        <f t="shared" si="0"/>
        <v/>
      </c>
      <c r="K19" s="185">
        <f t="shared" si="1"/>
        <v>0</v>
      </c>
      <c r="L19" s="115" t="str">
        <f>IF('01NT1'!AX17&lt;1,"x"," ")</f>
        <v xml:space="preserve"> </v>
      </c>
      <c r="M19" s="115" t="str">
        <f>IF('01NT1'!BB17&lt;1,"x"," ")</f>
        <v xml:space="preserve"> </v>
      </c>
      <c r="N19" s="115" t="str">
        <f>IF('01NT1'!BJ17&lt;1,"x"," ")</f>
        <v xml:space="preserve"> </v>
      </c>
      <c r="O19" s="115" t="str">
        <f>IF('01NT1'!BT17&lt;1,"x"," ")</f>
        <v xml:space="preserve"> </v>
      </c>
      <c r="P19" s="115" t="str">
        <f>IF('01NT1'!CD17&lt;1,"x"," ")</f>
        <v xml:space="preserve"> </v>
      </c>
      <c r="Q19" s="115" t="str">
        <f>IF('01NT1'!CN17&lt;1,"x"," ")</f>
        <v xml:space="preserve"> </v>
      </c>
      <c r="R19" s="115" t="str">
        <f>IF('01NT1'!CX17&lt;1,"x"," ")</f>
        <v xml:space="preserve"> </v>
      </c>
      <c r="S19" s="115" t="str">
        <f>IF('01NT1'!DH17&lt;1,"x"," ")</f>
        <v xml:space="preserve"> </v>
      </c>
      <c r="T19" s="115" t="str">
        <f>IF('01NT1'!DZ17&lt;1,"x"," ")</f>
        <v xml:space="preserve"> </v>
      </c>
      <c r="U19" s="115" t="str">
        <f>IF('01NT1'!EJ17&lt;1,"x"," ")</f>
        <v xml:space="preserve"> </v>
      </c>
      <c r="V19" s="115" t="str">
        <f>IF('01NT1'!ET17&lt;1,"x"," ")</f>
        <v xml:space="preserve"> </v>
      </c>
      <c r="W19" s="115" t="str">
        <f>IF('01NT1'!FD17&lt;1,"x"," ")</f>
        <v xml:space="preserve"> </v>
      </c>
      <c r="X19" s="115" t="str">
        <f>IF('01NT1'!FN17&lt;1,"x"," ")</f>
        <v xml:space="preserve"> </v>
      </c>
    </row>
    <row r="20" spans="1:24" ht="21" customHeight="1">
      <c r="A20" s="22">
        <v>22</v>
      </c>
      <c r="B20" s="22" t="s">
        <v>525</v>
      </c>
      <c r="C20" s="36" t="s">
        <v>590</v>
      </c>
      <c r="D20" s="57" t="s">
        <v>591</v>
      </c>
      <c r="E20" s="2" t="s">
        <v>103</v>
      </c>
      <c r="F20" s="2"/>
      <c r="G20" s="55" t="s">
        <v>592</v>
      </c>
      <c r="H20" s="37" t="s">
        <v>36</v>
      </c>
      <c r="I20" s="22" t="s">
        <v>46</v>
      </c>
      <c r="J20" s="184" t="str">
        <f t="shared" si="0"/>
        <v/>
      </c>
      <c r="K20" s="185">
        <f t="shared" si="1"/>
        <v>0</v>
      </c>
      <c r="L20" s="115" t="str">
        <f>IF('01NT1'!AX18&lt;1,"x"," ")</f>
        <v xml:space="preserve"> </v>
      </c>
      <c r="M20" s="115" t="str">
        <f>IF('01NT1'!BB18&lt;1,"x"," ")</f>
        <v xml:space="preserve"> </v>
      </c>
      <c r="N20" s="115" t="str">
        <f>IF('01NT1'!BJ18&lt;1,"x"," ")</f>
        <v xml:space="preserve"> </v>
      </c>
      <c r="O20" s="115" t="str">
        <f>IF('01NT1'!BT18&lt;1,"x"," ")</f>
        <v xml:space="preserve"> </v>
      </c>
      <c r="P20" s="115" t="str">
        <f>IF('01NT1'!CD18&lt;1,"x"," ")</f>
        <v xml:space="preserve"> </v>
      </c>
      <c r="Q20" s="115" t="str">
        <f>IF('01NT1'!CN18&lt;1,"x"," ")</f>
        <v xml:space="preserve"> </v>
      </c>
      <c r="R20" s="115" t="str">
        <f>IF('01NT1'!CX18&lt;1,"x"," ")</f>
        <v xml:space="preserve"> </v>
      </c>
      <c r="S20" s="115" t="str">
        <f>IF('01NT1'!DH18&lt;1,"x"," ")</f>
        <v xml:space="preserve"> </v>
      </c>
      <c r="T20" s="115" t="str">
        <f>IF('01NT1'!DZ18&lt;1,"x"," ")</f>
        <v xml:space="preserve"> </v>
      </c>
      <c r="U20" s="115" t="str">
        <f>IF('01NT1'!EJ18&lt;1,"x"," ")</f>
        <v xml:space="preserve"> </v>
      </c>
      <c r="V20" s="115" t="str">
        <f>IF('01NT1'!ET18&lt;1,"x"," ")</f>
        <v xml:space="preserve"> </v>
      </c>
      <c r="W20" s="115" t="str">
        <f>IF('01NT1'!FD18&lt;1,"x"," ")</f>
        <v xml:space="preserve"> </v>
      </c>
      <c r="X20" s="115" t="str">
        <f>IF('01NT1'!FN18&lt;1,"x"," ")</f>
        <v xml:space="preserve"> </v>
      </c>
    </row>
    <row r="21" spans="1:24" ht="21" customHeight="1">
      <c r="A21" s="22">
        <v>24</v>
      </c>
      <c r="B21" s="22" t="s">
        <v>525</v>
      </c>
      <c r="C21" s="36" t="s">
        <v>596</v>
      </c>
      <c r="D21" s="57" t="s">
        <v>40</v>
      </c>
      <c r="E21" s="2" t="s">
        <v>597</v>
      </c>
      <c r="F21" s="2"/>
      <c r="G21" s="55" t="s">
        <v>598</v>
      </c>
      <c r="H21" s="37" t="s">
        <v>36</v>
      </c>
      <c r="I21" s="22" t="s">
        <v>67</v>
      </c>
      <c r="J21" s="184" t="str">
        <f t="shared" si="0"/>
        <v/>
      </c>
      <c r="K21" s="185">
        <f t="shared" si="1"/>
        <v>0</v>
      </c>
      <c r="L21" s="115" t="str">
        <f>IF('01NT1'!AX19&lt;1,"x"," ")</f>
        <v xml:space="preserve"> </v>
      </c>
      <c r="M21" s="115" t="str">
        <f>IF('01NT1'!BB19&lt;1,"x"," ")</f>
        <v xml:space="preserve"> </v>
      </c>
      <c r="N21" s="115" t="str">
        <f>IF('01NT1'!BJ19&lt;1,"x"," ")</f>
        <v xml:space="preserve"> </v>
      </c>
      <c r="O21" s="115" t="str">
        <f>IF('01NT1'!BT19&lt;1,"x"," ")</f>
        <v xml:space="preserve"> </v>
      </c>
      <c r="P21" s="115" t="str">
        <f>IF('01NT1'!CD19&lt;1,"x"," ")</f>
        <v xml:space="preserve"> </v>
      </c>
      <c r="Q21" s="115" t="str">
        <f>IF('01NT1'!CN19&lt;1,"x"," ")</f>
        <v xml:space="preserve"> </v>
      </c>
      <c r="R21" s="115" t="str">
        <f>IF('01NT1'!CX19&lt;1,"x"," ")</f>
        <v xml:space="preserve"> </v>
      </c>
      <c r="S21" s="115" t="str">
        <f>IF('01NT1'!DH19&lt;1,"x"," ")</f>
        <v xml:space="preserve"> </v>
      </c>
      <c r="T21" s="115" t="str">
        <f>IF('01NT1'!DZ19&lt;1,"x"," ")</f>
        <v xml:space="preserve"> </v>
      </c>
      <c r="U21" s="115" t="str">
        <f>IF('01NT1'!EJ19&lt;1,"x"," ")</f>
        <v xml:space="preserve"> </v>
      </c>
      <c r="V21" s="115" t="str">
        <f>IF('01NT1'!ET19&lt;1,"x"," ")</f>
        <v xml:space="preserve"> </v>
      </c>
      <c r="W21" s="115" t="str">
        <f>IF('01NT1'!FD19&lt;1,"x"," ")</f>
        <v xml:space="preserve"> </v>
      </c>
      <c r="X21" s="115" t="str">
        <f>IF('01NT1'!FN19&lt;1,"x"," ")</f>
        <v xml:space="preserve"> </v>
      </c>
    </row>
    <row r="22" spans="1:24" ht="21" customHeight="1">
      <c r="A22" s="22">
        <v>25</v>
      </c>
      <c r="B22" s="22" t="s">
        <v>525</v>
      </c>
      <c r="C22" s="36" t="s">
        <v>599</v>
      </c>
      <c r="D22" s="57" t="s">
        <v>600</v>
      </c>
      <c r="E22" s="2" t="s">
        <v>503</v>
      </c>
      <c r="F22" s="2"/>
      <c r="G22" s="55" t="s">
        <v>601</v>
      </c>
      <c r="H22" s="37" t="s">
        <v>36</v>
      </c>
      <c r="I22" s="22" t="s">
        <v>602</v>
      </c>
      <c r="J22" s="184" t="str">
        <f t="shared" si="0"/>
        <v/>
      </c>
      <c r="K22" s="185">
        <f t="shared" si="1"/>
        <v>0</v>
      </c>
      <c r="L22" s="115" t="str">
        <f>IF('01NT1'!AX20&lt;1,"x"," ")</f>
        <v xml:space="preserve"> </v>
      </c>
      <c r="M22" s="115" t="str">
        <f>IF('01NT1'!BB20&lt;1,"x"," ")</f>
        <v xml:space="preserve"> </v>
      </c>
      <c r="N22" s="115" t="str">
        <f>IF('01NT1'!BJ20&lt;1,"x"," ")</f>
        <v xml:space="preserve"> </v>
      </c>
      <c r="O22" s="115" t="str">
        <f>IF('01NT1'!BT20&lt;1,"x"," ")</f>
        <v xml:space="preserve"> </v>
      </c>
      <c r="P22" s="115" t="str">
        <f>IF('01NT1'!CD20&lt;1,"x"," ")</f>
        <v xml:space="preserve"> </v>
      </c>
      <c r="Q22" s="115" t="str">
        <f>IF('01NT1'!CN20&lt;1,"x"," ")</f>
        <v xml:space="preserve"> </v>
      </c>
      <c r="R22" s="115" t="str">
        <f>IF('01NT1'!CX20&lt;1,"x"," ")</f>
        <v xml:space="preserve"> </v>
      </c>
      <c r="S22" s="115" t="str">
        <f>IF('01NT1'!DH20&lt;1,"x"," ")</f>
        <v xml:space="preserve"> </v>
      </c>
      <c r="T22" s="115" t="str">
        <f>IF('01NT1'!DZ20&lt;1,"x"," ")</f>
        <v xml:space="preserve"> </v>
      </c>
      <c r="U22" s="115" t="str">
        <f>IF('01NT1'!EJ20&lt;1,"x"," ")</f>
        <v xml:space="preserve"> </v>
      </c>
      <c r="V22" s="115" t="str">
        <f>IF('01NT1'!ET20&lt;1,"x"," ")</f>
        <v xml:space="preserve"> </v>
      </c>
      <c r="W22" s="115" t="str">
        <f>IF('01NT1'!FD20&lt;1,"x"," ")</f>
        <v xml:space="preserve"> </v>
      </c>
      <c r="X22" s="115" t="str">
        <f>IF('01NT1'!FN20&lt;1,"x"," ")</f>
        <v xml:space="preserve"> </v>
      </c>
    </row>
    <row r="23" spans="1:24" ht="21" customHeight="1">
      <c r="A23" s="22">
        <v>26</v>
      </c>
      <c r="B23" s="22" t="s">
        <v>525</v>
      </c>
      <c r="C23" s="36" t="s">
        <v>603</v>
      </c>
      <c r="D23" s="57" t="s">
        <v>604</v>
      </c>
      <c r="E23" s="2" t="s">
        <v>605</v>
      </c>
      <c r="F23" s="2"/>
      <c r="G23" s="55" t="s">
        <v>606</v>
      </c>
      <c r="H23" s="37" t="s">
        <v>36</v>
      </c>
      <c r="I23" s="22" t="s">
        <v>67</v>
      </c>
      <c r="J23" s="184" t="str">
        <f t="shared" si="0"/>
        <v/>
      </c>
      <c r="K23" s="185">
        <f t="shared" si="1"/>
        <v>0</v>
      </c>
      <c r="L23" s="115" t="str">
        <f>IF('01NT1'!AX21&lt;1,"x"," ")</f>
        <v xml:space="preserve"> </v>
      </c>
      <c r="M23" s="115" t="str">
        <f>IF('01NT1'!BB21&lt;1,"x"," ")</f>
        <v xml:space="preserve"> </v>
      </c>
      <c r="N23" s="115" t="str">
        <f>IF('01NT1'!BJ21&lt;1,"x"," ")</f>
        <v xml:space="preserve"> </v>
      </c>
      <c r="O23" s="115" t="str">
        <f>IF('01NT1'!BT21&lt;1,"x"," ")</f>
        <v xml:space="preserve"> </v>
      </c>
      <c r="P23" s="115" t="str">
        <f>IF('01NT1'!CD21&lt;1,"x"," ")</f>
        <v xml:space="preserve"> </v>
      </c>
      <c r="Q23" s="115" t="str">
        <f>IF('01NT1'!CN21&lt;1,"x"," ")</f>
        <v xml:space="preserve"> </v>
      </c>
      <c r="R23" s="115" t="str">
        <f>IF('01NT1'!CX21&lt;1,"x"," ")</f>
        <v xml:space="preserve"> </v>
      </c>
      <c r="S23" s="115" t="str">
        <f>IF('01NT1'!DH21&lt;1,"x"," ")</f>
        <v xml:space="preserve"> </v>
      </c>
      <c r="T23" s="115" t="str">
        <f>IF('01NT1'!DZ21&lt;1,"x"," ")</f>
        <v xml:space="preserve"> </v>
      </c>
      <c r="U23" s="115" t="str">
        <f>IF('01NT1'!EJ21&lt;1,"x"," ")</f>
        <v xml:space="preserve"> </v>
      </c>
      <c r="V23" s="115" t="str">
        <f>IF('01NT1'!ET21&lt;1,"x"," ")</f>
        <v xml:space="preserve"> </v>
      </c>
      <c r="W23" s="115" t="str">
        <f>IF('01NT1'!FD21&lt;1,"x"," ")</f>
        <v xml:space="preserve"> </v>
      </c>
      <c r="X23" s="115" t="str">
        <f>IF('01NT1'!FN21&lt;1,"x"," ")</f>
        <v xml:space="preserve"> </v>
      </c>
    </row>
    <row r="24" spans="1:24" ht="21" customHeight="1">
      <c r="A24" s="22">
        <v>27</v>
      </c>
      <c r="B24" s="22" t="s">
        <v>525</v>
      </c>
      <c r="C24" s="36" t="s">
        <v>607</v>
      </c>
      <c r="D24" s="57" t="s">
        <v>608</v>
      </c>
      <c r="E24" s="2" t="s">
        <v>437</v>
      </c>
      <c r="F24" s="2"/>
      <c r="G24" s="55" t="s">
        <v>609</v>
      </c>
      <c r="H24" s="37" t="s">
        <v>36</v>
      </c>
      <c r="I24" s="22" t="s">
        <v>46</v>
      </c>
      <c r="J24" s="184" t="str">
        <f t="shared" si="0"/>
        <v>VẬT LIỆU XÂY DỰNG (3TC),</v>
      </c>
      <c r="K24" s="185">
        <f t="shared" si="1"/>
        <v>3</v>
      </c>
      <c r="L24" s="115" t="str">
        <f>IF('01NT1'!AX22&lt;1,"x"," ")</f>
        <v xml:space="preserve"> </v>
      </c>
      <c r="M24" s="115" t="str">
        <f>IF('01NT1'!BB22&lt;1,"x"," ")</f>
        <v xml:space="preserve"> </v>
      </c>
      <c r="N24" s="115" t="str">
        <f>IF('01NT1'!BJ22&lt;1,"x"," ")</f>
        <v xml:space="preserve"> </v>
      </c>
      <c r="O24" s="115" t="str">
        <f>IF('01NT1'!BT22&lt;1,"x"," ")</f>
        <v xml:space="preserve"> </v>
      </c>
      <c r="P24" s="115" t="str">
        <f>IF('01NT1'!CD22&lt;1,"x"," ")</f>
        <v xml:space="preserve"> </v>
      </c>
      <c r="Q24" s="115" t="str">
        <f>IF('01NT1'!CN22&lt;1,"x"," ")</f>
        <v xml:space="preserve"> </v>
      </c>
      <c r="R24" s="115" t="str">
        <f>IF('01NT1'!CX22&lt;1,"x"," ")</f>
        <v xml:space="preserve"> </v>
      </c>
      <c r="S24" s="115" t="str">
        <f>IF('01NT1'!DH22&lt;1,"x"," ")</f>
        <v>x</v>
      </c>
      <c r="T24" s="115" t="str">
        <f>IF('01NT1'!DZ22&lt;1,"x"," ")</f>
        <v xml:space="preserve"> </v>
      </c>
      <c r="U24" s="115" t="str">
        <f>IF('01NT1'!EJ22&lt;1,"x"," ")</f>
        <v xml:space="preserve"> </v>
      </c>
      <c r="V24" s="115" t="str">
        <f>IF('01NT1'!ET22&lt;1,"x"," ")</f>
        <v xml:space="preserve"> </v>
      </c>
      <c r="W24" s="115" t="str">
        <f>IF('01NT1'!FD22&lt;1,"x"," ")</f>
        <v xml:space="preserve"> </v>
      </c>
      <c r="X24" s="115" t="str">
        <f>IF('01NT1'!FN22&lt;1,"x"," ")</f>
        <v xml:space="preserve"> </v>
      </c>
    </row>
    <row r="25" spans="1:24" ht="127.5" customHeight="1">
      <c r="A25" s="22">
        <v>28</v>
      </c>
      <c r="B25" s="22" t="s">
        <v>525</v>
      </c>
      <c r="C25" s="36" t="s">
        <v>610</v>
      </c>
      <c r="D25" s="401" t="s">
        <v>542</v>
      </c>
      <c r="E25" s="402" t="s">
        <v>611</v>
      </c>
      <c r="F25" s="2"/>
      <c r="G25" s="55" t="s">
        <v>612</v>
      </c>
      <c r="H25" s="37" t="s">
        <v>36</v>
      </c>
      <c r="I25" s="22" t="s">
        <v>631</v>
      </c>
      <c r="J25" s="184" t="str">
        <f t="shared" si="0"/>
        <v>NGOẠI NGỮ (4TC),VẬT LIỆU XÂY DỰNG (3TC),CẤU TẠO KIẾN TRÚC (3TC),CẤP THOÁT NƯỚC (3TC),SỬ DỤNG NĂNG LƯỢNG TIẾT KIỆM VÀ HIỆU QUẢ (2TC),NỘI THẤT CÔNG TRÌNH (3TC),KỸ THUẬT ĐIỆN CÔNG TRÌNH (3TC),</v>
      </c>
      <c r="K25" s="185">
        <f t="shared" si="1"/>
        <v>21</v>
      </c>
      <c r="L25" s="115" t="str">
        <f>IF('01NT1'!AX29&lt;1,"x"," ")</f>
        <v xml:space="preserve"> </v>
      </c>
      <c r="M25" s="115" t="str">
        <f>IF('01NT1'!BB29&lt;1,"x"," ")</f>
        <v xml:space="preserve"> </v>
      </c>
      <c r="N25" s="115" t="str">
        <f>IF('01NT1'!BJ29&lt;1,"x"," ")</f>
        <v>x</v>
      </c>
      <c r="O25" s="115" t="str">
        <f>IF('01NT1'!BT29&lt;1,"x"," ")</f>
        <v xml:space="preserve"> </v>
      </c>
      <c r="P25" s="115" t="str">
        <f>IF('01NT1'!CD29&lt;1,"x"," ")</f>
        <v xml:space="preserve"> </v>
      </c>
      <c r="Q25" s="115" t="str">
        <f>IF('01NT1'!CN29&lt;1,"x"," ")</f>
        <v xml:space="preserve"> </v>
      </c>
      <c r="R25" s="115" t="str">
        <f>IF('01NT1'!CX29&lt;1,"x"," ")</f>
        <v xml:space="preserve"> </v>
      </c>
      <c r="S25" s="115" t="str">
        <f>IF('01NT1'!DH29&lt;1,"x"," ")</f>
        <v>x</v>
      </c>
      <c r="T25" s="115" t="str">
        <f>IF('01NT1'!DZ29&lt;1,"x"," ")</f>
        <v>x</v>
      </c>
      <c r="U25" s="115" t="str">
        <f>IF('01NT1'!EJ29&lt;1,"x"," ")</f>
        <v>x</v>
      </c>
      <c r="V25" s="115" t="str">
        <f>IF('01NT1'!ET29&lt;1,"x"," ")</f>
        <v>x</v>
      </c>
      <c r="W25" s="115" t="str">
        <f>IF('01NT1'!FD29&lt;1,"x"," ")</f>
        <v>x</v>
      </c>
      <c r="X25" s="115" t="str">
        <f>IF('01NT1'!FN29&lt;1,"x"," ")</f>
        <v>x</v>
      </c>
    </row>
    <row r="26" spans="1:24" ht="21" customHeight="1">
      <c r="A26" s="22">
        <v>29</v>
      </c>
      <c r="B26" s="22" t="s">
        <v>525</v>
      </c>
      <c r="C26" s="36" t="s">
        <v>613</v>
      </c>
      <c r="D26" s="57" t="s">
        <v>76</v>
      </c>
      <c r="E26" s="2" t="s">
        <v>139</v>
      </c>
      <c r="F26" s="2"/>
      <c r="G26" s="55" t="s">
        <v>614</v>
      </c>
      <c r="H26" s="37" t="s">
        <v>36</v>
      </c>
      <c r="I26" s="22" t="s">
        <v>634</v>
      </c>
      <c r="J26" s="184" t="str">
        <f t="shared" si="0"/>
        <v/>
      </c>
      <c r="K26" s="185">
        <f t="shared" si="1"/>
        <v>0</v>
      </c>
      <c r="L26" s="115" t="str">
        <f>IF('01NT1'!AX23&lt;1,"x"," ")</f>
        <v xml:space="preserve"> </v>
      </c>
      <c r="M26" s="115" t="str">
        <f>IF('01NT1'!BB23&lt;1,"x"," ")</f>
        <v xml:space="preserve"> </v>
      </c>
      <c r="N26" s="115" t="str">
        <f>IF('01NT1'!BJ23&lt;1,"x"," ")</f>
        <v xml:space="preserve"> </v>
      </c>
      <c r="O26" s="115" t="str">
        <f>IF('01NT1'!BT23&lt;1,"x"," ")</f>
        <v xml:space="preserve"> </v>
      </c>
      <c r="P26" s="115" t="str">
        <f>IF('01NT1'!CD23&lt;1,"x"," ")</f>
        <v xml:space="preserve"> </v>
      </c>
      <c r="Q26" s="115" t="str">
        <f>IF('01NT1'!CN23&lt;1,"x"," ")</f>
        <v xml:space="preserve"> </v>
      </c>
      <c r="R26" s="115" t="str">
        <f>IF('01NT1'!CX23&lt;1,"x"," ")</f>
        <v xml:space="preserve"> </v>
      </c>
      <c r="S26" s="115" t="str">
        <f>IF('01NT1'!DH23&lt;1,"x"," ")</f>
        <v xml:space="preserve"> </v>
      </c>
      <c r="T26" s="115" t="str">
        <f>IF('01NT1'!DZ23&lt;1,"x"," ")</f>
        <v xml:space="preserve"> </v>
      </c>
      <c r="U26" s="115" t="str">
        <f>IF('01NT1'!EJ23&lt;1,"x"," ")</f>
        <v xml:space="preserve"> </v>
      </c>
      <c r="V26" s="115" t="str">
        <f>IF('01NT1'!ET23&lt;1,"x"," ")</f>
        <v xml:space="preserve"> </v>
      </c>
      <c r="W26" s="115" t="str">
        <f>IF('01NT1'!FD23&lt;1,"x"," ")</f>
        <v xml:space="preserve"> </v>
      </c>
      <c r="X26" s="115" t="str">
        <f>IF('01NT1'!FN23&lt;1,"x"," ")</f>
        <v xml:space="preserve"> </v>
      </c>
    </row>
    <row r="27" spans="1:24" ht="16.5">
      <c r="A27" s="22">
        <v>30</v>
      </c>
      <c r="B27" s="22" t="s">
        <v>525</v>
      </c>
      <c r="C27" s="36" t="s">
        <v>615</v>
      </c>
      <c r="D27" s="57" t="s">
        <v>616</v>
      </c>
      <c r="E27" s="2" t="s">
        <v>344</v>
      </c>
      <c r="F27" s="2"/>
      <c r="G27" s="55" t="s">
        <v>416</v>
      </c>
      <c r="H27" s="37" t="s">
        <v>36</v>
      </c>
      <c r="I27" s="22" t="s">
        <v>67</v>
      </c>
      <c r="J27" s="184" t="str">
        <f t="shared" si="0"/>
        <v/>
      </c>
      <c r="K27" s="185">
        <f t="shared" si="1"/>
        <v>0</v>
      </c>
      <c r="L27" s="115" t="str">
        <f>IF('01NT1'!AX24&lt;1,"x"," ")</f>
        <v xml:space="preserve"> </v>
      </c>
      <c r="M27" s="115" t="str">
        <f>IF('01NT1'!BB24&lt;1,"x"," ")</f>
        <v xml:space="preserve"> </v>
      </c>
      <c r="N27" s="115" t="str">
        <f>IF('01NT1'!BJ24&lt;1,"x"," ")</f>
        <v xml:space="preserve"> </v>
      </c>
      <c r="O27" s="115" t="str">
        <f>IF('01NT1'!BT24&lt;1,"x"," ")</f>
        <v xml:space="preserve"> </v>
      </c>
      <c r="P27" s="115" t="str">
        <f>IF('01NT1'!CD24&lt;1,"x"," ")</f>
        <v xml:space="preserve"> </v>
      </c>
      <c r="Q27" s="115" t="str">
        <f>IF('01NT1'!CN24&lt;1,"x"," ")</f>
        <v xml:space="preserve"> </v>
      </c>
      <c r="R27" s="115" t="str">
        <f>IF('01NT1'!CX24&lt;1,"x"," ")</f>
        <v xml:space="preserve"> </v>
      </c>
      <c r="S27" s="115" t="str">
        <f>IF('01NT1'!DH24&lt;1,"x"," ")</f>
        <v xml:space="preserve"> </v>
      </c>
      <c r="T27" s="115" t="str">
        <f>IF('01NT1'!DZ24&lt;1,"x"," ")</f>
        <v xml:space="preserve"> </v>
      </c>
      <c r="U27" s="115" t="str">
        <f>IF('01NT1'!EJ24&lt;1,"x"," ")</f>
        <v xml:space="preserve"> </v>
      </c>
      <c r="V27" s="115" t="str">
        <f>IF('01NT1'!ET24&lt;1,"x"," ")</f>
        <v xml:space="preserve"> </v>
      </c>
      <c r="W27" s="115" t="str">
        <f>IF('01NT1'!FD24&lt;1,"x"," ")</f>
        <v xml:space="preserve"> </v>
      </c>
      <c r="X27" s="115" t="str">
        <f>IF('01NT1'!FN24&lt;1,"x"," ")</f>
        <v xml:space="preserve"> </v>
      </c>
    </row>
    <row r="28" spans="1:24" ht="16.5">
      <c r="A28" s="22">
        <v>31</v>
      </c>
      <c r="B28" s="22" t="s">
        <v>525</v>
      </c>
      <c r="C28" s="36" t="s">
        <v>617</v>
      </c>
      <c r="D28" s="57" t="s">
        <v>618</v>
      </c>
      <c r="E28" s="2" t="s">
        <v>28</v>
      </c>
      <c r="F28" s="2" t="s">
        <v>622</v>
      </c>
      <c r="G28" s="55" t="s">
        <v>215</v>
      </c>
      <c r="H28" s="37" t="s">
        <v>36</v>
      </c>
      <c r="I28" s="22" t="s">
        <v>67</v>
      </c>
      <c r="J28" s="184" t="str">
        <f t="shared" si="0"/>
        <v>GDQP (2TC),</v>
      </c>
      <c r="K28" s="185">
        <f t="shared" si="1"/>
        <v>2</v>
      </c>
      <c r="L28" s="115" t="str">
        <f>IF('01NT1'!AX25&lt;1,"x"," ")</f>
        <v xml:space="preserve"> </v>
      </c>
      <c r="M28" s="115" t="str">
        <f>IF('01NT1'!BB25&lt;1,"x"," ")</f>
        <v>x</v>
      </c>
      <c r="N28" s="115" t="str">
        <f>IF('01NT1'!BJ25&lt;1,"x"," ")</f>
        <v xml:space="preserve"> </v>
      </c>
      <c r="O28" s="115" t="str">
        <f>IF('01NT1'!BT25&lt;1,"x"," ")</f>
        <v xml:space="preserve"> </v>
      </c>
      <c r="P28" s="115" t="str">
        <f>IF('01NT1'!CD25&lt;1,"x"," ")</f>
        <v xml:space="preserve"> </v>
      </c>
      <c r="Q28" s="115" t="str">
        <f>IF('01NT1'!CN25&lt;1,"x"," ")</f>
        <v xml:space="preserve"> </v>
      </c>
      <c r="R28" s="115" t="str">
        <f>IF('01NT1'!CX25&lt;1,"x"," ")</f>
        <v xml:space="preserve"> </v>
      </c>
      <c r="S28" s="115" t="str">
        <f>IF('01NT1'!DH25&lt;1,"x"," ")</f>
        <v xml:space="preserve"> </v>
      </c>
      <c r="T28" s="115" t="str">
        <f>IF('01NT1'!DZ25&lt;1,"x"," ")</f>
        <v xml:space="preserve"> </v>
      </c>
      <c r="U28" s="115" t="str">
        <f>IF('01NT1'!EJ25&lt;1,"x"," ")</f>
        <v xml:space="preserve"> </v>
      </c>
      <c r="V28" s="115" t="str">
        <f>IF('01NT1'!ET25&lt;1,"x"," ")</f>
        <v xml:space="preserve"> </v>
      </c>
      <c r="W28" s="115" t="str">
        <f>IF('01NT1'!FD25&lt;1,"x"," ")</f>
        <v xml:space="preserve"> </v>
      </c>
      <c r="X28" s="115" t="str">
        <f>IF('01NT1'!FN25&lt;1,"x"," ")</f>
        <v xml:space="preserve"> </v>
      </c>
    </row>
    <row r="29" spans="1:24" ht="16.5">
      <c r="A29" s="22">
        <v>32</v>
      </c>
      <c r="B29" s="22" t="s">
        <v>525</v>
      </c>
      <c r="C29" s="36" t="s">
        <v>619</v>
      </c>
      <c r="D29" s="57" t="s">
        <v>76</v>
      </c>
      <c r="E29" s="2" t="s">
        <v>620</v>
      </c>
      <c r="F29" s="2" t="s">
        <v>622</v>
      </c>
      <c r="G29" s="55" t="s">
        <v>621</v>
      </c>
      <c r="H29" s="37" t="s">
        <v>36</v>
      </c>
      <c r="I29" s="22" t="s">
        <v>67</v>
      </c>
      <c r="J29" s="184" t="str">
        <f t="shared" si="0"/>
        <v>GDQP (2TC),</v>
      </c>
      <c r="K29" s="185">
        <f t="shared" si="1"/>
        <v>2</v>
      </c>
      <c r="L29" s="115" t="str">
        <f>IF('01NT1'!AX26&lt;1,"x"," ")</f>
        <v xml:space="preserve"> </v>
      </c>
      <c r="M29" s="115" t="str">
        <f>IF('01NT1'!BB26&lt;1,"x"," ")</f>
        <v>x</v>
      </c>
      <c r="N29" s="115" t="str">
        <f>IF('01NT1'!BJ26&lt;1,"x"," ")</f>
        <v xml:space="preserve"> </v>
      </c>
      <c r="O29" s="115" t="str">
        <f>IF('01NT1'!BT26&lt;1,"x"," ")</f>
        <v xml:space="preserve"> </v>
      </c>
      <c r="P29" s="115" t="str">
        <f>IF('01NT1'!CD26&lt;1,"x"," ")</f>
        <v xml:space="preserve"> </v>
      </c>
      <c r="Q29" s="115" t="str">
        <f>IF('01NT1'!CN26&lt;1,"x"," ")</f>
        <v xml:space="preserve"> </v>
      </c>
      <c r="R29" s="115" t="str">
        <f>IF('01NT1'!CX26&lt;1,"x"," ")</f>
        <v xml:space="preserve"> </v>
      </c>
      <c r="S29" s="115" t="str">
        <f>IF('01NT1'!DH26&lt;1,"x"," ")</f>
        <v xml:space="preserve"> </v>
      </c>
      <c r="T29" s="115" t="str">
        <f>IF('01NT1'!DZ26&lt;1,"x"," ")</f>
        <v xml:space="preserve"> </v>
      </c>
      <c r="U29" s="115" t="str">
        <f>IF('01NT1'!EJ26&lt;1,"x"," ")</f>
        <v xml:space="preserve"> </v>
      </c>
      <c r="V29" s="115" t="str">
        <f>IF('01NT1'!ET26&lt;1,"x"," ")</f>
        <v xml:space="preserve"> </v>
      </c>
      <c r="W29" s="115" t="str">
        <f>IF('01NT1'!FD26&lt;1,"x"," ")</f>
        <v xml:space="preserve"> </v>
      </c>
      <c r="X29" s="115" t="str">
        <f>IF('01NT1'!FN26&lt;1,"x"," ")</f>
        <v xml:space="preserve"> </v>
      </c>
    </row>
  </sheetData>
  <mergeCells count="1">
    <mergeCell ref="A1:Q1"/>
  </mergeCells>
  <conditionalFormatting sqref="K3:Q3 L4:S29">
    <cfRule type="cellIs" dxfId="30" priority="28" stopIfTrue="1" operator="lessThan">
      <formula>4.95</formula>
    </cfRule>
  </conditionalFormatting>
  <conditionalFormatting sqref="N3:S3 L4:S29">
    <cfRule type="cellIs" dxfId="29" priority="27" operator="lessThan">
      <formula>3.95</formula>
    </cfRule>
  </conditionalFormatting>
  <conditionalFormatting sqref="L4:S29">
    <cfRule type="cellIs" dxfId="28" priority="26" stopIfTrue="1" operator="lessThan">
      <formula>4.95</formula>
    </cfRule>
  </conditionalFormatting>
  <conditionalFormatting sqref="T3">
    <cfRule type="cellIs" dxfId="27" priority="20" operator="lessThan">
      <formula>3.95</formula>
    </cfRule>
  </conditionalFormatting>
  <conditionalFormatting sqref="T4:T29">
    <cfRule type="cellIs" dxfId="26" priority="19" stopIfTrue="1" operator="lessThan">
      <formula>4.95</formula>
    </cfRule>
  </conditionalFormatting>
  <conditionalFormatting sqref="T4:T29">
    <cfRule type="cellIs" dxfId="25" priority="18" operator="lessThan">
      <formula>3.95</formula>
    </cfRule>
  </conditionalFormatting>
  <conditionalFormatting sqref="T4:T29">
    <cfRule type="cellIs" dxfId="24" priority="17" stopIfTrue="1" operator="lessThan">
      <formula>4.95</formula>
    </cfRule>
  </conditionalFormatting>
  <conditionalFormatting sqref="U3">
    <cfRule type="cellIs" dxfId="23" priority="16" operator="lessThan">
      <formula>3.95</formula>
    </cfRule>
  </conditionalFormatting>
  <conditionalFormatting sqref="U4:U29">
    <cfRule type="cellIs" dxfId="22" priority="15" stopIfTrue="1" operator="lessThan">
      <formula>4.95</formula>
    </cfRule>
  </conditionalFormatting>
  <conditionalFormatting sqref="U4:U29">
    <cfRule type="cellIs" dxfId="21" priority="14" operator="lessThan">
      <formula>3.95</formula>
    </cfRule>
  </conditionalFormatting>
  <conditionalFormatting sqref="U4:U29">
    <cfRule type="cellIs" dxfId="20" priority="13" stopIfTrue="1" operator="lessThan">
      <formula>4.95</formula>
    </cfRule>
  </conditionalFormatting>
  <conditionalFormatting sqref="V3">
    <cfRule type="cellIs" dxfId="19" priority="12" operator="lessThan">
      <formula>3.95</formula>
    </cfRule>
  </conditionalFormatting>
  <conditionalFormatting sqref="V4:V29">
    <cfRule type="cellIs" dxfId="18" priority="11" stopIfTrue="1" operator="lessThan">
      <formula>4.95</formula>
    </cfRule>
  </conditionalFormatting>
  <conditionalFormatting sqref="V4:V29">
    <cfRule type="cellIs" dxfId="17" priority="10" operator="lessThan">
      <formula>3.95</formula>
    </cfRule>
  </conditionalFormatting>
  <conditionalFormatting sqref="V4:V29">
    <cfRule type="cellIs" dxfId="16" priority="9" stopIfTrue="1" operator="lessThan">
      <formula>4.95</formula>
    </cfRule>
  </conditionalFormatting>
  <conditionalFormatting sqref="W3">
    <cfRule type="cellIs" dxfId="15" priority="8" operator="lessThan">
      <formula>3.95</formula>
    </cfRule>
  </conditionalFormatting>
  <conditionalFormatting sqref="W4:W29">
    <cfRule type="cellIs" dxfId="14" priority="7" stopIfTrue="1" operator="lessThan">
      <formula>4.95</formula>
    </cfRule>
  </conditionalFormatting>
  <conditionalFormatting sqref="W4:W29">
    <cfRule type="cellIs" dxfId="13" priority="6" operator="lessThan">
      <formula>3.95</formula>
    </cfRule>
  </conditionalFormatting>
  <conditionalFormatting sqref="W4:W29">
    <cfRule type="cellIs" dxfId="12" priority="5" stopIfTrue="1" operator="lessThan">
      <formula>4.95</formula>
    </cfRule>
  </conditionalFormatting>
  <conditionalFormatting sqref="X3">
    <cfRule type="cellIs" dxfId="11" priority="4" operator="lessThan">
      <formula>3.95</formula>
    </cfRule>
  </conditionalFormatting>
  <conditionalFormatting sqref="X4:X29">
    <cfRule type="cellIs" dxfId="10" priority="3" stopIfTrue="1" operator="lessThan">
      <formula>4.95</formula>
    </cfRule>
  </conditionalFormatting>
  <conditionalFormatting sqref="X4:X29">
    <cfRule type="cellIs" dxfId="9" priority="2" operator="lessThan">
      <formula>3.95</formula>
    </cfRule>
  </conditionalFormatting>
  <conditionalFormatting sqref="X4:X29">
    <cfRule type="cellIs" dxfId="8" priority="1" stopIfTrue="1" operator="lessThan">
      <formula>4.95</formula>
    </cfRule>
  </conditionalFormatting>
  <pageMargins left="0.44" right="0.7" top="0.24" bottom="0.2" header="0.2" footer="0.2"/>
  <pageSetup paperSize="9" scale="70" orientation="landscape" verticalDpi="0" r:id="rId1"/>
</worksheet>
</file>

<file path=xl/worksheets/sheet12.xml><?xml version="1.0" encoding="utf-8"?>
<worksheet xmlns="http://schemas.openxmlformats.org/spreadsheetml/2006/main" xmlns:r="http://schemas.openxmlformats.org/officeDocument/2006/relationships">
  <dimension ref="A1:IW42"/>
  <sheetViews>
    <sheetView tabSelected="1" workbookViewId="0">
      <pane xSplit="5" ySplit="1" topLeftCell="IH2" activePane="bottomRight" state="frozen"/>
      <selection pane="topRight" activeCell="F1" sqref="F1"/>
      <selection pane="bottomLeft" activeCell="A2" sqref="A2"/>
      <selection pane="bottomRight" activeCell="IV3" sqref="IV3"/>
    </sheetView>
  </sheetViews>
  <sheetFormatPr defaultRowHeight="17.25"/>
  <cols>
    <col min="1" max="1" width="5.28515625" style="60" customWidth="1"/>
    <col min="2" max="2" width="7.42578125" style="16" customWidth="1"/>
    <col min="3" max="3" width="17.140625" style="16" customWidth="1"/>
    <col min="4" max="4" width="20.140625" style="16" customWidth="1"/>
    <col min="5" max="6" width="9.140625" style="72"/>
    <col min="7" max="7" width="15.140625" style="61" customWidth="1"/>
    <col min="8" max="8" width="9.140625" style="16"/>
    <col min="9" max="9" width="30.7109375" style="16" customWidth="1"/>
    <col min="10" max="10" width="9.140625" style="16"/>
    <col min="11" max="11" width="16.140625" style="16" customWidth="1"/>
    <col min="12" max="14" width="4.42578125" customWidth="1"/>
    <col min="15" max="18" width="4.5703125" customWidth="1"/>
    <col min="19" max="19" width="4" customWidth="1"/>
    <col min="20" max="20" width="4.140625" customWidth="1"/>
    <col min="21" max="22" width="5.140625" customWidth="1"/>
    <col min="23" max="27" width="4.5703125" customWidth="1"/>
    <col min="28" max="47" width="4.28515625" style="16" customWidth="1"/>
    <col min="48" max="55" width="5.85546875" style="16" customWidth="1"/>
    <col min="56" max="75" width="4.28515625" style="16" customWidth="1"/>
    <col min="76" max="85" width="4.7109375" style="16" customWidth="1"/>
    <col min="86" max="95" width="4.5703125" style="16" customWidth="1"/>
    <col min="96" max="115" width="4.42578125" style="16" customWidth="1"/>
    <col min="116" max="116" width="5.85546875" style="16" customWidth="1"/>
    <col min="117" max="117" width="6.28515625" style="16" customWidth="1"/>
    <col min="118" max="118" width="7.28515625" style="16" customWidth="1"/>
    <col min="119" max="119" width="17.28515625" style="16" customWidth="1"/>
    <col min="120" max="120" width="6.28515625" style="16" customWidth="1"/>
    <col min="121" max="121" width="7.42578125" style="16" customWidth="1"/>
    <col min="122" max="123" width="9.140625" style="16"/>
    <col min="124" max="133" width="4.28515625" style="16" customWidth="1"/>
    <col min="134" max="143" width="4.42578125" style="16" customWidth="1"/>
    <col min="144" max="153" width="4.28515625" style="16" customWidth="1"/>
    <col min="154" max="173" width="4.5703125" style="16" customWidth="1"/>
    <col min="174" max="174" width="5.140625" style="16" customWidth="1"/>
    <col min="175" max="175" width="5.7109375" style="16" customWidth="1"/>
    <col min="176" max="176" width="6.140625" style="16" customWidth="1"/>
    <col min="177" max="177" width="17.140625" style="16" customWidth="1"/>
    <col min="178" max="178" width="5.5703125" style="16" customWidth="1"/>
    <col min="179" max="179" width="5.7109375" style="16" customWidth="1"/>
    <col min="180" max="180" width="6.28515625" style="16" customWidth="1"/>
    <col min="181" max="181" width="7.140625" style="16" customWidth="1"/>
    <col min="182" max="182" width="6.7109375" style="16" customWidth="1"/>
    <col min="183" max="184" width="9.140625" style="16"/>
    <col min="185" max="185" width="5.7109375" style="60" customWidth="1"/>
    <col min="186" max="187" width="4.5703125" style="16" customWidth="1"/>
    <col min="188" max="188" width="5.5703125" style="16" customWidth="1"/>
    <col min="189" max="189" width="5.7109375" style="16" customWidth="1"/>
    <col min="190" max="204" width="4.5703125" style="16" customWidth="1"/>
    <col min="205" max="214" width="4.28515625" style="16" customWidth="1"/>
    <col min="215" max="244" width="4.42578125" style="16" customWidth="1"/>
    <col min="245" max="245" width="5.5703125" style="16" customWidth="1"/>
    <col min="246" max="246" width="6.5703125" style="16" customWidth="1"/>
    <col min="247" max="247" width="6.85546875" style="16" customWidth="1"/>
    <col min="248" max="248" width="9.140625" style="16"/>
    <col min="249" max="250" width="5.85546875" style="16" customWidth="1"/>
    <col min="251" max="251" width="6.140625" style="16" customWidth="1"/>
    <col min="252" max="252" width="5.28515625" style="16" customWidth="1"/>
    <col min="253" max="254" width="5.85546875" style="16" customWidth="1"/>
    <col min="255" max="255" width="6.7109375" style="16" customWidth="1"/>
    <col min="256" max="16384" width="9.140625" style="16"/>
  </cols>
  <sheetData>
    <row r="1" spans="1:257" ht="139.5" customHeight="1">
      <c r="A1" s="7" t="s">
        <v>0</v>
      </c>
      <c r="B1" s="8" t="s">
        <v>1</v>
      </c>
      <c r="C1" s="8" t="s">
        <v>2</v>
      </c>
      <c r="D1" s="8" t="s">
        <v>3</v>
      </c>
      <c r="E1" s="9" t="s">
        <v>4</v>
      </c>
      <c r="F1" s="9" t="s">
        <v>624</v>
      </c>
      <c r="G1" s="58" t="s">
        <v>5</v>
      </c>
      <c r="H1" s="7" t="s">
        <v>6</v>
      </c>
      <c r="I1" s="7" t="s">
        <v>7</v>
      </c>
      <c r="J1" s="7" t="s">
        <v>165</v>
      </c>
      <c r="K1" s="8" t="s">
        <v>166</v>
      </c>
      <c r="L1" s="356" t="s">
        <v>755</v>
      </c>
      <c r="M1" s="356" t="s">
        <v>756</v>
      </c>
      <c r="N1" s="356" t="s">
        <v>757</v>
      </c>
      <c r="O1" s="356" t="s">
        <v>758</v>
      </c>
      <c r="P1" s="356" t="s">
        <v>759</v>
      </c>
      <c r="Q1" s="356" t="s">
        <v>760</v>
      </c>
      <c r="R1" s="356" t="s">
        <v>761</v>
      </c>
      <c r="S1" s="356" t="s">
        <v>762</v>
      </c>
      <c r="T1" s="357" t="s">
        <v>763</v>
      </c>
      <c r="U1" s="357" t="s">
        <v>764</v>
      </c>
      <c r="V1" s="357" t="s">
        <v>765</v>
      </c>
      <c r="W1" s="357" t="s">
        <v>766</v>
      </c>
      <c r="X1" s="356" t="s">
        <v>767</v>
      </c>
      <c r="Y1" s="356" t="s">
        <v>768</v>
      </c>
      <c r="Z1" s="356" t="s">
        <v>769</v>
      </c>
      <c r="AA1" s="356" t="s">
        <v>770</v>
      </c>
      <c r="AB1" s="356" t="s">
        <v>771</v>
      </c>
      <c r="AC1" s="356" t="s">
        <v>772</v>
      </c>
      <c r="AD1" s="356" t="s">
        <v>773</v>
      </c>
      <c r="AE1" s="356" t="s">
        <v>774</v>
      </c>
      <c r="AF1" s="357" t="s">
        <v>775</v>
      </c>
      <c r="AG1" s="357" t="s">
        <v>776</v>
      </c>
      <c r="AH1" s="357" t="s">
        <v>777</v>
      </c>
      <c r="AI1" s="357" t="s">
        <v>778</v>
      </c>
      <c r="AJ1" s="356" t="s">
        <v>779</v>
      </c>
      <c r="AK1" s="356" t="s">
        <v>780</v>
      </c>
      <c r="AL1" s="356" t="s">
        <v>781</v>
      </c>
      <c r="AM1" s="356" t="s">
        <v>782</v>
      </c>
      <c r="AN1" s="356" t="s">
        <v>783</v>
      </c>
      <c r="AO1" s="356" t="s">
        <v>784</v>
      </c>
      <c r="AP1" s="356" t="s">
        <v>785</v>
      </c>
      <c r="AQ1" s="356" t="s">
        <v>786</v>
      </c>
      <c r="AR1" s="357" t="s">
        <v>787</v>
      </c>
      <c r="AS1" s="357" t="s">
        <v>788</v>
      </c>
      <c r="AT1" s="357" t="s">
        <v>789</v>
      </c>
      <c r="AU1" s="357" t="s">
        <v>790</v>
      </c>
      <c r="AV1" s="11" t="s">
        <v>687</v>
      </c>
      <c r="AW1" s="10" t="s">
        <v>8</v>
      </c>
      <c r="AX1" s="193" t="s">
        <v>9</v>
      </c>
      <c r="AY1" s="12" t="s">
        <v>10</v>
      </c>
      <c r="AZ1" s="11" t="s">
        <v>688</v>
      </c>
      <c r="BA1" s="10" t="s">
        <v>11</v>
      </c>
      <c r="BB1" s="193" t="s">
        <v>12</v>
      </c>
      <c r="BC1" s="14" t="s">
        <v>13</v>
      </c>
      <c r="BD1" s="107" t="s">
        <v>635</v>
      </c>
      <c r="BE1" s="108" t="s">
        <v>706</v>
      </c>
      <c r="BF1" s="108" t="s">
        <v>707</v>
      </c>
      <c r="BG1" s="109" t="s">
        <v>708</v>
      </c>
      <c r="BH1" s="110" t="s">
        <v>709</v>
      </c>
      <c r="BI1" s="111" t="s">
        <v>710</v>
      </c>
      <c r="BJ1" s="194" t="s">
        <v>711</v>
      </c>
      <c r="BK1" s="112" t="s">
        <v>712</v>
      </c>
      <c r="BL1" s="113" t="s">
        <v>709</v>
      </c>
      <c r="BM1" s="114" t="s">
        <v>709</v>
      </c>
      <c r="BN1" s="134" t="s">
        <v>635</v>
      </c>
      <c r="BO1" s="108" t="s">
        <v>637</v>
      </c>
      <c r="BP1" s="108" t="s">
        <v>638</v>
      </c>
      <c r="BQ1" s="109" t="s">
        <v>639</v>
      </c>
      <c r="BR1" s="110" t="s">
        <v>640</v>
      </c>
      <c r="BS1" s="111" t="s">
        <v>641</v>
      </c>
      <c r="BT1" s="194" t="s">
        <v>642</v>
      </c>
      <c r="BU1" s="112" t="s">
        <v>643</v>
      </c>
      <c r="BV1" s="113" t="s">
        <v>640</v>
      </c>
      <c r="BW1" s="114" t="s">
        <v>640</v>
      </c>
      <c r="BX1" s="134" t="s">
        <v>635</v>
      </c>
      <c r="BY1" s="108" t="s">
        <v>670</v>
      </c>
      <c r="BZ1" s="108" t="s">
        <v>671</v>
      </c>
      <c r="CA1" s="109" t="s">
        <v>672</v>
      </c>
      <c r="CB1" s="110" t="s">
        <v>673</v>
      </c>
      <c r="CC1" s="111" t="s">
        <v>674</v>
      </c>
      <c r="CD1" s="194" t="s">
        <v>675</v>
      </c>
      <c r="CE1" s="139" t="s">
        <v>676</v>
      </c>
      <c r="CF1" s="113" t="s">
        <v>673</v>
      </c>
      <c r="CG1" s="114" t="s">
        <v>673</v>
      </c>
      <c r="CH1" s="107" t="s">
        <v>635</v>
      </c>
      <c r="CI1" s="108" t="s">
        <v>699</v>
      </c>
      <c r="CJ1" s="108" t="s">
        <v>700</v>
      </c>
      <c r="CK1" s="109" t="s">
        <v>701</v>
      </c>
      <c r="CL1" s="110" t="s">
        <v>698</v>
      </c>
      <c r="CM1" s="111" t="s">
        <v>702</v>
      </c>
      <c r="CN1" s="194" t="s">
        <v>703</v>
      </c>
      <c r="CO1" s="139" t="s">
        <v>704</v>
      </c>
      <c r="CP1" s="113" t="s">
        <v>705</v>
      </c>
      <c r="CQ1" s="114" t="s">
        <v>705</v>
      </c>
      <c r="CR1" s="107" t="s">
        <v>635</v>
      </c>
      <c r="CS1" s="108" t="s">
        <v>644</v>
      </c>
      <c r="CT1" s="108" t="s">
        <v>645</v>
      </c>
      <c r="CU1" s="109" t="s">
        <v>646</v>
      </c>
      <c r="CV1" s="110" t="s">
        <v>695</v>
      </c>
      <c r="CW1" s="111" t="s">
        <v>648</v>
      </c>
      <c r="CX1" s="194" t="s">
        <v>649</v>
      </c>
      <c r="CY1" s="112" t="s">
        <v>650</v>
      </c>
      <c r="CZ1" s="113" t="s">
        <v>695</v>
      </c>
      <c r="DA1" s="114" t="s">
        <v>695</v>
      </c>
      <c r="DB1" s="134" t="s">
        <v>635</v>
      </c>
      <c r="DC1" s="108" t="s">
        <v>715</v>
      </c>
      <c r="DD1" s="108" t="s">
        <v>716</v>
      </c>
      <c r="DE1" s="109" t="s">
        <v>717</v>
      </c>
      <c r="DF1" s="110" t="s">
        <v>747</v>
      </c>
      <c r="DG1" s="111" t="s">
        <v>718</v>
      </c>
      <c r="DH1" s="112" t="s">
        <v>719</v>
      </c>
      <c r="DI1" s="112" t="s">
        <v>720</v>
      </c>
      <c r="DJ1" s="113" t="s">
        <v>746</v>
      </c>
      <c r="DK1" s="114" t="s">
        <v>746</v>
      </c>
      <c r="DL1" s="288" t="s">
        <v>748</v>
      </c>
      <c r="DM1" s="289" t="s">
        <v>749</v>
      </c>
      <c r="DN1" s="290" t="s">
        <v>750</v>
      </c>
      <c r="DO1" s="291" t="s">
        <v>924</v>
      </c>
      <c r="DP1" s="292" t="s">
        <v>751</v>
      </c>
      <c r="DQ1" s="293" t="s">
        <v>752</v>
      </c>
      <c r="DR1" s="291" t="s">
        <v>753</v>
      </c>
      <c r="DS1" s="291" t="s">
        <v>923</v>
      </c>
      <c r="DT1" s="107" t="s">
        <v>635</v>
      </c>
      <c r="DU1" s="108" t="s">
        <v>803</v>
      </c>
      <c r="DV1" s="108" t="s">
        <v>804</v>
      </c>
      <c r="DW1" s="109" t="s">
        <v>805</v>
      </c>
      <c r="DX1" s="110" t="s">
        <v>806</v>
      </c>
      <c r="DY1" s="111" t="s">
        <v>807</v>
      </c>
      <c r="DZ1" s="112" t="s">
        <v>808</v>
      </c>
      <c r="EA1" s="112" t="s">
        <v>808</v>
      </c>
      <c r="EB1" s="113" t="s">
        <v>806</v>
      </c>
      <c r="EC1" s="114" t="s">
        <v>806</v>
      </c>
      <c r="ED1" s="107" t="s">
        <v>635</v>
      </c>
      <c r="EE1" s="108" t="s">
        <v>911</v>
      </c>
      <c r="EF1" s="108" t="s">
        <v>912</v>
      </c>
      <c r="EG1" s="109" t="s">
        <v>913</v>
      </c>
      <c r="EH1" s="110" t="s">
        <v>914</v>
      </c>
      <c r="EI1" s="111" t="s">
        <v>915</v>
      </c>
      <c r="EJ1" s="112" t="s">
        <v>916</v>
      </c>
      <c r="EK1" s="112" t="s">
        <v>916</v>
      </c>
      <c r="EL1" s="113" t="s">
        <v>914</v>
      </c>
      <c r="EM1" s="114" t="s">
        <v>914</v>
      </c>
      <c r="EN1" s="107" t="s">
        <v>635</v>
      </c>
      <c r="EO1" s="108" t="s">
        <v>795</v>
      </c>
      <c r="EP1" s="108" t="s">
        <v>796</v>
      </c>
      <c r="EQ1" s="109" t="s">
        <v>797</v>
      </c>
      <c r="ER1" s="110" t="s">
        <v>798</v>
      </c>
      <c r="ES1" s="111" t="s">
        <v>799</v>
      </c>
      <c r="ET1" s="112" t="s">
        <v>800</v>
      </c>
      <c r="EU1" s="112" t="s">
        <v>800</v>
      </c>
      <c r="EV1" s="113" t="s">
        <v>802</v>
      </c>
      <c r="EW1" s="114" t="s">
        <v>802</v>
      </c>
      <c r="EX1" s="107" t="s">
        <v>635</v>
      </c>
      <c r="EY1" s="108" t="s">
        <v>917</v>
      </c>
      <c r="EZ1" s="108" t="s">
        <v>918</v>
      </c>
      <c r="FA1" s="109" t="s">
        <v>919</v>
      </c>
      <c r="FB1" s="110" t="s">
        <v>920</v>
      </c>
      <c r="FC1" s="111" t="s">
        <v>921</v>
      </c>
      <c r="FD1" s="112" t="s">
        <v>922</v>
      </c>
      <c r="FE1" s="112" t="s">
        <v>922</v>
      </c>
      <c r="FF1" s="113" t="s">
        <v>920</v>
      </c>
      <c r="FG1" s="114" t="s">
        <v>920</v>
      </c>
      <c r="FH1" s="107" t="s">
        <v>635</v>
      </c>
      <c r="FI1" s="108" t="s">
        <v>968</v>
      </c>
      <c r="FJ1" s="108" t="s">
        <v>969</v>
      </c>
      <c r="FK1" s="109" t="s">
        <v>970</v>
      </c>
      <c r="FL1" s="110" t="s">
        <v>971</v>
      </c>
      <c r="FM1" s="111" t="s">
        <v>972</v>
      </c>
      <c r="FN1" s="112" t="s">
        <v>973</v>
      </c>
      <c r="FO1" s="112" t="s">
        <v>974</v>
      </c>
      <c r="FP1" s="113" t="s">
        <v>975</v>
      </c>
      <c r="FQ1" s="114" t="s">
        <v>975</v>
      </c>
      <c r="FR1" s="288" t="s">
        <v>989</v>
      </c>
      <c r="FS1" s="289" t="s">
        <v>990</v>
      </c>
      <c r="FT1" s="290" t="s">
        <v>991</v>
      </c>
      <c r="FU1" s="505" t="s">
        <v>992</v>
      </c>
      <c r="FV1" s="288" t="s">
        <v>993</v>
      </c>
      <c r="FW1" s="289" t="s">
        <v>994</v>
      </c>
      <c r="FX1" s="500" t="s">
        <v>995</v>
      </c>
      <c r="FY1" s="505" t="s">
        <v>998</v>
      </c>
      <c r="FZ1" s="505" t="s">
        <v>996</v>
      </c>
      <c r="GA1" s="506" t="s">
        <v>997</v>
      </c>
      <c r="GB1" s="510" t="s">
        <v>1242</v>
      </c>
      <c r="GC1" s="107" t="s">
        <v>635</v>
      </c>
      <c r="GD1" s="108" t="s">
        <v>817</v>
      </c>
      <c r="GE1" s="108" t="s">
        <v>818</v>
      </c>
      <c r="GF1" s="109" t="s">
        <v>819</v>
      </c>
      <c r="GG1" s="110" t="s">
        <v>820</v>
      </c>
      <c r="GH1" s="111" t="s">
        <v>821</v>
      </c>
      <c r="GI1" s="112" t="s">
        <v>822</v>
      </c>
      <c r="GJ1" s="112" t="s">
        <v>823</v>
      </c>
      <c r="GK1" s="113" t="s">
        <v>824</v>
      </c>
      <c r="GL1" s="114" t="s">
        <v>824</v>
      </c>
      <c r="GM1" s="134" t="s">
        <v>635</v>
      </c>
      <c r="GN1" s="108" t="s">
        <v>944</v>
      </c>
      <c r="GO1" s="108" t="s">
        <v>945</v>
      </c>
      <c r="GP1" s="109" t="s">
        <v>946</v>
      </c>
      <c r="GQ1" s="384" t="s">
        <v>947</v>
      </c>
      <c r="GR1" s="111" t="s">
        <v>948</v>
      </c>
      <c r="GS1" s="112" t="s">
        <v>949</v>
      </c>
      <c r="GT1" s="112" t="s">
        <v>950</v>
      </c>
      <c r="GU1" s="113" t="s">
        <v>951</v>
      </c>
      <c r="GV1" s="114" t="s">
        <v>951</v>
      </c>
      <c r="GW1" s="134" t="s">
        <v>635</v>
      </c>
      <c r="GX1" s="108" t="s">
        <v>1008</v>
      </c>
      <c r="GY1" s="108" t="s">
        <v>1009</v>
      </c>
      <c r="GZ1" s="109" t="s">
        <v>1010</v>
      </c>
      <c r="HA1" s="110" t="s">
        <v>1011</v>
      </c>
      <c r="HB1" s="111" t="s">
        <v>1012</v>
      </c>
      <c r="HC1" s="112" t="s">
        <v>1013</v>
      </c>
      <c r="HD1" s="112" t="s">
        <v>1014</v>
      </c>
      <c r="HE1" s="113" t="s">
        <v>1015</v>
      </c>
      <c r="HF1" s="114" t="s">
        <v>1015</v>
      </c>
      <c r="HG1" s="134" t="s">
        <v>635</v>
      </c>
      <c r="HH1" s="108" t="s">
        <v>1218</v>
      </c>
      <c r="HI1" s="108" t="s">
        <v>1219</v>
      </c>
      <c r="HJ1" s="109" t="s">
        <v>1220</v>
      </c>
      <c r="HK1" s="110" t="s">
        <v>1221</v>
      </c>
      <c r="HL1" s="111" t="s">
        <v>1222</v>
      </c>
      <c r="HM1" s="112" t="s">
        <v>1223</v>
      </c>
      <c r="HN1" s="112" t="s">
        <v>1224</v>
      </c>
      <c r="HO1" s="113" t="s">
        <v>1225</v>
      </c>
      <c r="HP1" s="114" t="s">
        <v>1225</v>
      </c>
      <c r="HQ1" s="134" t="s">
        <v>635</v>
      </c>
      <c r="HR1" s="108" t="s">
        <v>1226</v>
      </c>
      <c r="HS1" s="108" t="s">
        <v>1227</v>
      </c>
      <c r="HT1" s="109" t="s">
        <v>1228</v>
      </c>
      <c r="HU1" s="110" t="s">
        <v>1229</v>
      </c>
      <c r="HV1" s="111" t="s">
        <v>1230</v>
      </c>
      <c r="HW1" s="112" t="s">
        <v>1231</v>
      </c>
      <c r="HX1" s="112" t="s">
        <v>1232</v>
      </c>
      <c r="HY1" s="113" t="s">
        <v>1233</v>
      </c>
      <c r="HZ1" s="114" t="s">
        <v>1233</v>
      </c>
      <c r="IA1" s="134" t="s">
        <v>635</v>
      </c>
      <c r="IB1" s="108" t="s">
        <v>1234</v>
      </c>
      <c r="IC1" s="108" t="s">
        <v>1235</v>
      </c>
      <c r="ID1" s="109" t="s">
        <v>1236</v>
      </c>
      <c r="IE1" s="110" t="s">
        <v>1237</v>
      </c>
      <c r="IF1" s="111" t="s">
        <v>1238</v>
      </c>
      <c r="IG1" s="112" t="s">
        <v>1239</v>
      </c>
      <c r="IH1" s="112" t="s">
        <v>1240</v>
      </c>
      <c r="II1" s="113" t="s">
        <v>1241</v>
      </c>
      <c r="IJ1" s="114" t="s">
        <v>1241</v>
      </c>
      <c r="IK1" s="288" t="s">
        <v>1204</v>
      </c>
      <c r="IL1" s="289" t="s">
        <v>1205</v>
      </c>
      <c r="IM1" s="290" t="s">
        <v>1206</v>
      </c>
      <c r="IN1" s="505" t="s">
        <v>1207</v>
      </c>
      <c r="IO1" s="288" t="s">
        <v>1208</v>
      </c>
      <c r="IP1" s="289" t="s">
        <v>1209</v>
      </c>
      <c r="IQ1" s="290" t="s">
        <v>1210</v>
      </c>
      <c r="IR1" s="588" t="s">
        <v>1211</v>
      </c>
      <c r="IS1" s="589" t="s">
        <v>1212</v>
      </c>
      <c r="IT1" s="590" t="s">
        <v>1213</v>
      </c>
      <c r="IU1" s="591" t="s">
        <v>1214</v>
      </c>
      <c r="IV1" s="505" t="s">
        <v>1215</v>
      </c>
      <c r="IW1" s="599" t="s">
        <v>1216</v>
      </c>
    </row>
    <row r="2" spans="1:257" ht="18">
      <c r="A2" s="24">
        <v>1</v>
      </c>
      <c r="B2" s="24" t="s">
        <v>525</v>
      </c>
      <c r="C2" s="25" t="s">
        <v>526</v>
      </c>
      <c r="D2" s="76" t="s">
        <v>527</v>
      </c>
      <c r="E2" s="77" t="s">
        <v>14</v>
      </c>
      <c r="F2" s="77"/>
      <c r="G2" s="78" t="s">
        <v>528</v>
      </c>
      <c r="H2" s="29" t="s">
        <v>36</v>
      </c>
      <c r="I2" s="24" t="s">
        <v>67</v>
      </c>
      <c r="J2" s="24" t="s">
        <v>37</v>
      </c>
      <c r="K2" s="30" t="s">
        <v>38</v>
      </c>
      <c r="L2" s="279">
        <v>6.2</v>
      </c>
      <c r="M2" s="279"/>
      <c r="N2" s="279"/>
      <c r="O2" s="279"/>
      <c r="P2" s="279"/>
      <c r="Q2" s="279"/>
      <c r="R2" s="279"/>
      <c r="S2" s="215"/>
      <c r="T2" s="329">
        <f>(L2+P2*2)/3</f>
        <v>2.0666666666666669</v>
      </c>
      <c r="U2" s="329">
        <f>(M2+Q2*2)/3</f>
        <v>0</v>
      </c>
      <c r="V2" s="329">
        <f>(N2+R2*2)/3</f>
        <v>0</v>
      </c>
      <c r="W2" s="330"/>
      <c r="X2" s="189"/>
      <c r="Y2" s="189"/>
      <c r="Z2" s="189"/>
      <c r="AA2" s="354"/>
      <c r="AB2" s="189"/>
      <c r="AC2" s="189"/>
      <c r="AD2" s="189"/>
      <c r="AE2" s="354"/>
      <c r="AF2" s="329">
        <f>(X2+AB2*2)/3</f>
        <v>0</v>
      </c>
      <c r="AG2" s="329">
        <f>(Y2+AC2*2)/3</f>
        <v>0</v>
      </c>
      <c r="AH2" s="329">
        <f>(Z2+AD2*2)/3</f>
        <v>0</v>
      </c>
      <c r="AI2" s="355"/>
      <c r="AJ2" s="354"/>
      <c r="AK2" s="354"/>
      <c r="AL2" s="354"/>
      <c r="AM2" s="354"/>
      <c r="AN2" s="354"/>
      <c r="AO2" s="354"/>
      <c r="AP2" s="354"/>
      <c r="AQ2" s="354"/>
      <c r="AR2" s="354"/>
      <c r="AS2" s="354"/>
      <c r="AT2" s="354"/>
      <c r="AU2" s="354"/>
      <c r="AV2" s="31">
        <v>5.7</v>
      </c>
      <c r="AW2" s="32" t="str">
        <f>IF(AV2&gt;=8.5,"A",IF(AV2&gt;=8,"B+",IF(AV2&gt;=7,"B",IF(AV2&gt;=6.5,"C+",IF(AV2&gt;=5.5,"C",IF(AV2&gt;=5,"D+",IF(AV2&gt;=4,"D","F")))))))</f>
        <v>C</v>
      </c>
      <c r="AX2" s="33">
        <f>IF(AW2="A",4,IF(AW2="B+",3.5,IF(AW2="B",3,IF(AW2="C+",2.5,IF(AW2="C",2,IF(AW2="D+",1.5,IF(AW2="D",1,0)))))))</f>
        <v>2</v>
      </c>
      <c r="AY2" s="34" t="str">
        <f>TEXT(AX2,"0.0")</f>
        <v>2.0</v>
      </c>
      <c r="AZ2" s="35">
        <v>7</v>
      </c>
      <c r="BA2" s="32" t="str">
        <f>IF(AZ2&gt;=8.5,"A",IF(AZ2&gt;=8,"B+",IF(AZ2&gt;=7,"B",IF(AZ2&gt;=6.5,"C+",IF(AZ2&gt;=5.5,"C",IF(AZ2&gt;=5,"D+",IF(AZ2&gt;=4,"D","F")))))))</f>
        <v>B</v>
      </c>
      <c r="BB2" s="33">
        <f>IF(BA2="A",4,IF(BA2="B+",3.5,IF(BA2="B",3,IF(BA2="C+",2.5,IF(BA2="C",2,IF(BA2="D+",1.5,IF(BA2="D",1,0)))))))</f>
        <v>3</v>
      </c>
      <c r="BC2" s="121" t="str">
        <f>TEXT(BB2,"0.0")</f>
        <v>3.0</v>
      </c>
      <c r="BD2" s="123">
        <v>8.3000000000000007</v>
      </c>
      <c r="BE2" s="115">
        <v>6</v>
      </c>
      <c r="BF2" s="25"/>
      <c r="BG2" s="124">
        <f>ROUND((BD2*0.4+BE2*0.6),1)</f>
        <v>6.9</v>
      </c>
      <c r="BH2" s="125">
        <f>ROUND(MAX((BD2*0.4+BE2*0.6),(BD2*0.4+BF2*0.6)),1)</f>
        <v>6.9</v>
      </c>
      <c r="BI2" s="126" t="str">
        <f>IF(BH2&gt;=8.5,"A",IF(BH2&gt;=8,"B+",IF(BH2&gt;=7,"B",IF(BH2&gt;=6.5,"C+",IF(BH2&gt;=5.5,"C",IF(BH2&gt;=5,"D+",IF(BH2&gt;=4,"D","F")))))))</f>
        <v>C+</v>
      </c>
      <c r="BJ2" s="127">
        <f>IF(BI2="A",4,IF(BI2="B+",3.5,IF(BI2="B",3,IF(BI2="C+",2.5,IF(BI2="C",2,IF(BI2="D+",1.5,IF(BI2="D",1,0)))))))</f>
        <v>2.5</v>
      </c>
      <c r="BK2" s="127" t="str">
        <f>TEXT(BJ2,"0.0")</f>
        <v>2.5</v>
      </c>
      <c r="BL2" s="120">
        <v>4</v>
      </c>
      <c r="BM2" s="128">
        <v>4</v>
      </c>
      <c r="BN2" s="188">
        <v>8</v>
      </c>
      <c r="BO2" s="135">
        <v>8</v>
      </c>
      <c r="BP2" s="147"/>
      <c r="BQ2" s="124">
        <f>ROUND((BN2*0.4+BO2*0.6),1)</f>
        <v>8</v>
      </c>
      <c r="BR2" s="125">
        <f>ROUND(MAX((BN2*0.4+BO2*0.6),(BN2*0.4+BP2*0.6)),1)</f>
        <v>8</v>
      </c>
      <c r="BS2" s="126" t="str">
        <f>IF(BR2&gt;=8.5,"A",IF(BR2&gt;=8,"B+",IF(BR2&gt;=7,"B",IF(BR2&gt;=6.5,"C+",IF(BR2&gt;=5.5,"C",IF(BR2&gt;=5,"D+",IF(BR2&gt;=4,"D","F")))))))</f>
        <v>B+</v>
      </c>
      <c r="BT2" s="127">
        <f>IF(BS2="A",4,IF(BS2="B+",3.5,IF(BS2="B",3,IF(BS2="C+",2.5,IF(BS2="C",2,IF(BS2="D+",1.5,IF(BS2="D",1,0)))))))</f>
        <v>3.5</v>
      </c>
      <c r="BU2" s="127" t="str">
        <f>TEXT(BT2,"0.0")</f>
        <v>3.5</v>
      </c>
      <c r="BV2" s="120">
        <v>2</v>
      </c>
      <c r="BW2" s="128">
        <v>2</v>
      </c>
      <c r="BX2" s="243">
        <v>8</v>
      </c>
      <c r="BY2" s="145">
        <v>6</v>
      </c>
      <c r="BZ2" s="142"/>
      <c r="CA2" s="116">
        <f>ROUND((BX2*0.4+BY2*0.6),1)</f>
        <v>6.8</v>
      </c>
      <c r="CB2" s="117">
        <f>ROUND(MAX((BX2*0.4+BY2*0.6),(BX2*0.4+BZ2*0.6)),1)</f>
        <v>6.8</v>
      </c>
      <c r="CC2" s="118" t="str">
        <f>IF(CB2&gt;=8.5,"A",IF(CB2&gt;=8,"B+",IF(CB2&gt;=7,"B",IF(CB2&gt;=6.5,"C+",IF(CB2&gt;=5.5,"C",IF(CB2&gt;=5,"D+",IF(CB2&gt;=4,"D","F")))))))</f>
        <v>C+</v>
      </c>
      <c r="CD2" s="119">
        <f>IF(CC2="A",4,IF(CC2="B+",3.5,IF(CC2="B",3,IF(CC2="C+",2.5,IF(CC2="C",2,IF(CC2="D+",1.5,IF(CC2="D",1,0)))))))</f>
        <v>2.5</v>
      </c>
      <c r="CE2" s="119" t="str">
        <f>TEXT(CD2,"0.0")</f>
        <v>2.5</v>
      </c>
      <c r="CF2" s="137">
        <v>2</v>
      </c>
      <c r="CG2" s="138">
        <v>2</v>
      </c>
      <c r="CH2" s="150">
        <v>8</v>
      </c>
      <c r="CI2" s="151">
        <v>8</v>
      </c>
      <c r="CJ2" s="152"/>
      <c r="CK2" s="124">
        <f>ROUND((CH2*0.4+CI2*0.6),1)</f>
        <v>8</v>
      </c>
      <c r="CL2" s="125">
        <f>ROUND(MAX((CH2*0.4+CI2*0.6),(CH2*0.4+CJ2*0.6)),1)</f>
        <v>8</v>
      </c>
      <c r="CM2" s="126" t="str">
        <f>IF(CL2&gt;=8.5,"A",IF(CL2&gt;=8,"B+",IF(CL2&gt;=7,"B",IF(CL2&gt;=6.5,"C+",IF(CL2&gt;=5.5,"C",IF(CL2&gt;=5,"D+",IF(CL2&gt;=4,"D","F")))))))</f>
        <v>B+</v>
      </c>
      <c r="CN2" s="127">
        <f>IF(CM2="A",4,IF(CM2="B+",3.5,IF(CM2="B",3,IF(CM2="C+",2.5,IF(CM2="C",2,IF(CM2="D+",1.5,IF(CM2="D",1,0)))))))</f>
        <v>3.5</v>
      </c>
      <c r="CO2" s="127" t="str">
        <f>TEXT(CN2,"0.0")</f>
        <v>3.5</v>
      </c>
      <c r="CP2" s="120">
        <v>1</v>
      </c>
      <c r="CQ2" s="128">
        <v>1</v>
      </c>
      <c r="CR2" s="123">
        <v>6.4</v>
      </c>
      <c r="CS2" s="228">
        <v>6</v>
      </c>
      <c r="CT2" s="284"/>
      <c r="CU2" s="124">
        <f>ROUND((CR2*0.4+CS2*0.6),1)</f>
        <v>6.2</v>
      </c>
      <c r="CV2" s="125">
        <f>ROUND(MAX((CR2*0.4+CS2*0.6),(CR2*0.4+CT2*0.6)),1)</f>
        <v>6.2</v>
      </c>
      <c r="CW2" s="126" t="str">
        <f>IF(CV2&gt;=8.5,"A",IF(CV2&gt;=8,"B+",IF(CV2&gt;=7,"B",IF(CV2&gt;=6.5,"C+",IF(CV2&gt;=5.5,"C",IF(CV2&gt;=5,"D+",IF(CV2&gt;=4,"D","F")))))))</f>
        <v>C</v>
      </c>
      <c r="CX2" s="127">
        <f t="shared" ref="CX2:CX26" si="0">IF(CW2="A",4,IF(CW2="B+",3.5,IF(CW2="B",3,IF(CW2="C+",2.5,IF(CW2="C",2,IF(CW2="D+",1.5,IF(CW2="D",1,0)))))))</f>
        <v>2</v>
      </c>
      <c r="CY2" s="127" t="str">
        <f t="shared" ref="CY2:CY26" si="1">TEXT(CX2,"0.0")</f>
        <v>2.0</v>
      </c>
      <c r="CZ2" s="120">
        <v>2</v>
      </c>
      <c r="DA2" s="128">
        <v>2</v>
      </c>
      <c r="DB2" s="123">
        <v>5.0999999999999996</v>
      </c>
      <c r="DC2" s="228">
        <v>4</v>
      </c>
      <c r="DD2" s="284"/>
      <c r="DE2" s="124">
        <f>ROUND((DB2*0.4+DC2*0.6),1)</f>
        <v>4.4000000000000004</v>
      </c>
      <c r="DF2" s="125">
        <f>ROUND(MAX((DB2*0.4+DC2*0.6),(DB2*0.4+DD2*0.6)),1)</f>
        <v>4.4000000000000004</v>
      </c>
      <c r="DG2" s="126" t="str">
        <f>IF(DF2&gt;=8.5,"A",IF(DF2&gt;=8,"B+",IF(DF2&gt;=7,"B",IF(DF2&gt;=6.5,"C+",IF(DF2&gt;=5.5,"C",IF(DF2&gt;=5,"D+",IF(DF2&gt;=4,"D","F")))))))</f>
        <v>D</v>
      </c>
      <c r="DH2" s="127">
        <f>IF(DG2="A",4,IF(DG2="B+",3.5,IF(DG2="B",3,IF(DG2="C+",2.5,IF(DG2="C",2,IF(DG2="D+",1.5,IF(DG2="D",1,0)))))))</f>
        <v>1</v>
      </c>
      <c r="DI2" s="127" t="str">
        <f>TEXT(DH2,"0.0")</f>
        <v>1.0</v>
      </c>
      <c r="DJ2" s="120">
        <v>3</v>
      </c>
      <c r="DK2" s="128">
        <v>3</v>
      </c>
      <c r="DL2" s="300">
        <f>BL2+BV2+CF2+CP2+CZ2+DJ2</f>
        <v>14</v>
      </c>
      <c r="DM2" s="294">
        <f>(BJ2*BL2+BT2*BV2+CD2*CF2+CN2*CP2+CX2*CZ2+DH2*DJ2)/DL2</f>
        <v>2.3214285714285716</v>
      </c>
      <c r="DN2" s="295" t="str">
        <f>TEXT(DM2,"0.00")</f>
        <v>2.32</v>
      </c>
      <c r="DO2" s="296" t="str">
        <f>IF(AND(DM2&lt;0.8),"Cảnh báo KQHT","Lên lớp")</f>
        <v>Lên lớp</v>
      </c>
      <c r="DP2" s="297">
        <f>BM2+BW2+CG2+CQ2+DA2+DK2</f>
        <v>14</v>
      </c>
      <c r="DQ2" s="298">
        <f xml:space="preserve"> (BM2*BJ2+BT2*BW2+CD2*CG2+CN2*CQ2+CX2*DA2+DH2*DK2)/DP2</f>
        <v>2.3214285714285716</v>
      </c>
      <c r="DR2" s="296" t="str">
        <f>IF(AND(DQ2&lt;1.2),"Cảnh báo KQHT","Lên lớp")</f>
        <v>Lên lớp</v>
      </c>
      <c r="DS2" s="299"/>
      <c r="DT2" s="399">
        <v>8</v>
      </c>
      <c r="DU2" s="135">
        <v>9</v>
      </c>
      <c r="DV2" s="147"/>
      <c r="DW2" s="124">
        <f>ROUND((DT2*0.4+DU2*0.6),1)</f>
        <v>8.6</v>
      </c>
      <c r="DX2" s="125">
        <f>ROUND(MAX((DT2*0.4+DU2*0.6),(DT2*0.4+DV2*0.6)),1)</f>
        <v>8.6</v>
      </c>
      <c r="DY2" s="126" t="str">
        <f>IF(DX2&gt;=8.5,"A",IF(DX2&gt;=8,"B+",IF(DX2&gt;=7,"B",IF(DX2&gt;=6.5,"C+",IF(DX2&gt;=5.5,"C",IF(DX2&gt;=5,"D+",IF(DX2&gt;=4,"D","F")))))))</f>
        <v>A</v>
      </c>
      <c r="DZ2" s="127">
        <f>IF(DY2="A",4,IF(DY2="B+",3.5,IF(DY2="B",3,IF(DY2="C+",2.5,IF(DY2="C",2,IF(DY2="D+",1.5,IF(DY2="D",1,0)))))))</f>
        <v>4</v>
      </c>
      <c r="EA2" s="127" t="str">
        <f>TEXT(DZ2,"0.0")</f>
        <v>4.0</v>
      </c>
      <c r="EB2" s="120">
        <v>3</v>
      </c>
      <c r="EC2" s="128">
        <v>3</v>
      </c>
      <c r="ED2" s="188">
        <v>7.8</v>
      </c>
      <c r="EE2" s="135">
        <v>8</v>
      </c>
      <c r="EF2" s="147"/>
      <c r="EG2" s="124">
        <f>ROUND((ED2*0.4+EE2*0.6),1)</f>
        <v>7.9</v>
      </c>
      <c r="EH2" s="125">
        <f>ROUND(MAX((ED2*0.4+EE2*0.6),(ED2*0.4+EF2*0.6)),1)</f>
        <v>7.9</v>
      </c>
      <c r="EI2" s="126" t="str">
        <f>IF(EH2&gt;=8.5,"A",IF(EH2&gt;=8,"B+",IF(EH2&gt;=7,"B",IF(EH2&gt;=6.5,"C+",IF(EH2&gt;=5.5,"C",IF(EH2&gt;=5,"D+",IF(EH2&gt;=4,"D","F")))))))</f>
        <v>B</v>
      </c>
      <c r="EJ2" s="127">
        <f>IF(EI2="A",4,IF(EI2="B+",3.5,IF(EI2="B",3,IF(EI2="C+",2.5,IF(EI2="C",2,IF(EI2="D+",1.5,IF(EI2="D",1,0)))))))</f>
        <v>3</v>
      </c>
      <c r="EK2" s="127" t="str">
        <f>TEXT(EJ2,"0.0")</f>
        <v>3.0</v>
      </c>
      <c r="EL2" s="120">
        <v>3</v>
      </c>
      <c r="EM2" s="128">
        <v>3</v>
      </c>
      <c r="EN2" s="123">
        <v>7.6</v>
      </c>
      <c r="EO2" s="393">
        <v>6</v>
      </c>
      <c r="EP2" s="404"/>
      <c r="EQ2" s="124">
        <f>ROUND((EN2*0.4+EO2*0.6),1)</f>
        <v>6.6</v>
      </c>
      <c r="ER2" s="125">
        <f>ROUND(MAX((EN2*0.4+EO2*0.6),(EN2*0.4+EP2*0.6)),1)</f>
        <v>6.6</v>
      </c>
      <c r="ES2" s="126" t="str">
        <f>IF(ER2&gt;=8.5,"A",IF(ER2&gt;=8,"B+",IF(ER2&gt;=7,"B",IF(ER2&gt;=6.5,"C+",IF(ER2&gt;=5.5,"C",IF(ER2&gt;=5,"D+",IF(ER2&gt;=4,"D","F")))))))</f>
        <v>C+</v>
      </c>
      <c r="ET2" s="127">
        <f>IF(ES2="A",4,IF(ES2="B+",3.5,IF(ES2="B",3,IF(ES2="C+",2.5,IF(ES2="C",2,IF(ES2="D+",1.5,IF(ES2="D",1,0)))))))</f>
        <v>2.5</v>
      </c>
      <c r="EU2" s="127" t="str">
        <f>TEXT(ET2,"0.0")</f>
        <v>2.5</v>
      </c>
      <c r="EV2" s="120">
        <v>2</v>
      </c>
      <c r="EW2" s="128">
        <v>2</v>
      </c>
      <c r="EX2" s="123">
        <v>7</v>
      </c>
      <c r="EY2" s="135">
        <v>9</v>
      </c>
      <c r="EZ2" s="147"/>
      <c r="FA2" s="124">
        <f>ROUND((EX2*0.4+EY2*0.6),1)</f>
        <v>8.1999999999999993</v>
      </c>
      <c r="FB2" s="125">
        <f>ROUND(MAX((EX2*0.4+EY2*0.6),(EX2*0.4+EZ2*0.6)),1)</f>
        <v>8.1999999999999993</v>
      </c>
      <c r="FC2" s="126" t="str">
        <f>IF(FB2&gt;=8.5,"A",IF(FB2&gt;=8,"B+",IF(FB2&gt;=7,"B",IF(FB2&gt;=6.5,"C+",IF(FB2&gt;=5.5,"C",IF(FB2&gt;=5,"D+",IF(FB2&gt;=4,"D","F")))))))</f>
        <v>B+</v>
      </c>
      <c r="FD2" s="127">
        <f>IF(FC2="A",4,IF(FC2="B+",3.5,IF(FC2="B",3,IF(FC2="C+",2.5,IF(FC2="C",2,IF(FC2="D+",1.5,IF(FC2="D",1,0)))))))</f>
        <v>3.5</v>
      </c>
      <c r="FE2" s="127" t="str">
        <f>TEXT(FD2,"0.0")</f>
        <v>3.5</v>
      </c>
      <c r="FF2" s="120">
        <v>3</v>
      </c>
      <c r="FG2" s="128">
        <v>3</v>
      </c>
      <c r="FH2" s="123">
        <v>6.4</v>
      </c>
      <c r="FI2" s="151">
        <v>6</v>
      </c>
      <c r="FJ2" s="284"/>
      <c r="FK2" s="124">
        <f>ROUND((FH2*0.4+FI2*0.6),1)</f>
        <v>6.2</v>
      </c>
      <c r="FL2" s="125">
        <f>ROUND(MAX((FH2*0.4+FI2*0.6),(FH2*0.4+FJ2*0.6)),1)</f>
        <v>6.2</v>
      </c>
      <c r="FM2" s="126" t="str">
        <f>IF(FL2&gt;=8.5,"A",IF(FL2&gt;=8,"B+",IF(FL2&gt;=7,"B",IF(FL2&gt;=6.5,"C+",IF(FL2&gt;=5.5,"C",IF(FL2&gt;=5,"D+",IF(FL2&gt;=4,"D","F")))))))</f>
        <v>C</v>
      </c>
      <c r="FN2" s="127">
        <f>IF(FM2="A",4,IF(FM2="B+",3.5,IF(FM2="B",3,IF(FM2="C+",2.5,IF(FM2="C",2,IF(FM2="D+",1.5,IF(FM2="D",1,0)))))))</f>
        <v>2</v>
      </c>
      <c r="FO2" s="127" t="str">
        <f t="shared" ref="FO2:FO26" si="2">TEXT(FN2,"0.0")</f>
        <v>2.0</v>
      </c>
      <c r="FP2" s="120">
        <v>3</v>
      </c>
      <c r="FQ2" s="128">
        <v>3</v>
      </c>
      <c r="FR2" s="300">
        <f>EB2+EL2+EV2+FF2+FP2</f>
        <v>14</v>
      </c>
      <c r="FS2" s="294">
        <f>(DZ2*EB2+EJ2*EL2+ET2*EV2+FD2*FF2+FN2*FP2)/FR2</f>
        <v>3.0357142857142856</v>
      </c>
      <c r="FT2" s="295" t="str">
        <f>TEXT(FS2,"0.00")</f>
        <v>3.04</v>
      </c>
      <c r="FU2" s="507" t="str">
        <f>IF(AND(FS2&lt;1),"Cảnh báo KQHT","Lên lớp")</f>
        <v>Lên lớp</v>
      </c>
      <c r="FV2" s="502">
        <f>DL2+FR2</f>
        <v>28</v>
      </c>
      <c r="FW2" s="294">
        <f>(DM2*DL2+FR2*FS2)/FV2</f>
        <v>2.6785714285714284</v>
      </c>
      <c r="FX2" s="295" t="str">
        <f>TEXT(FW2,"0.00")</f>
        <v>2.68</v>
      </c>
      <c r="FY2" s="503">
        <f>FQ2+FG2+EW2+EM2+EC2+DK2+DA2+CQ2+CG2+BW2+BM2</f>
        <v>28</v>
      </c>
      <c r="FZ2" s="504">
        <f>(FQ2*FN2+FG2*FD2+EW2*ET2+EM2*EJ2+EC2*DZ2+DK2*DH2+DA2*CX2+CQ2*CN2+CG2*CD2+BW2*BT2+BM2*BJ2)/FY2</f>
        <v>2.6785714285714284</v>
      </c>
      <c r="GA2" s="508" t="str">
        <f>IF(AND(FZ2&lt;1.2),"Cảnh báo KQHT","Lên lớp")</f>
        <v>Lên lớp</v>
      </c>
      <c r="GB2" s="509"/>
      <c r="GC2" s="123">
        <v>9.6</v>
      </c>
      <c r="GD2" s="151">
        <v>9</v>
      </c>
      <c r="GE2" s="284"/>
      <c r="GF2" s="124">
        <f>ROUND((GC2*0.4+GD2*0.6),1)</f>
        <v>9.1999999999999993</v>
      </c>
      <c r="GG2" s="125">
        <f>ROUND(MAX((GC2*0.4+GD2*0.6),(GC2*0.4+GE2*0.6)),1)</f>
        <v>9.1999999999999993</v>
      </c>
      <c r="GH2" s="126" t="str">
        <f t="shared" ref="GH2:GH26" si="3">IF(GG2&gt;=8.5,"A",IF(GG2&gt;=8,"B+",IF(GG2&gt;=7,"B",IF(GG2&gt;=6.5,"C+",IF(GG2&gt;=5.5,"C",IF(GG2&gt;=5,"D+",IF(GG2&gt;=4,"D","F")))))))</f>
        <v>A</v>
      </c>
      <c r="GI2" s="127">
        <f t="shared" ref="GI2:GI26" si="4">IF(GH2="A",4,IF(GH2="B+",3.5,IF(GH2="B",3,IF(GH2="C+",2.5,IF(GH2="C",2,IF(GH2="D+",1.5,IF(GH2="D",1,0)))))))</f>
        <v>4</v>
      </c>
      <c r="GJ2" s="127" t="str">
        <f t="shared" ref="GJ2:GJ26" si="5">TEXT(GI2,"0.0")</f>
        <v>4.0</v>
      </c>
      <c r="GK2" s="120">
        <v>3</v>
      </c>
      <c r="GL2" s="128">
        <v>3</v>
      </c>
      <c r="GM2" s="123">
        <v>7.4</v>
      </c>
      <c r="GN2" s="228">
        <v>9</v>
      </c>
      <c r="GO2" s="284"/>
      <c r="GP2" s="124">
        <f>ROUND((GM2*0.4+GN2*0.6),1)</f>
        <v>8.4</v>
      </c>
      <c r="GQ2" s="125">
        <f>ROUND(MAX((GM2*0.4+GN2*0.6),(GM2*0.4+GO2*0.6)),1)</f>
        <v>8.4</v>
      </c>
      <c r="GR2" s="126" t="str">
        <f>IF(GQ2&gt;=8.5,"A",IF(GQ2&gt;=8,"B+",IF(GQ2&gt;=7,"B",IF(GQ2&gt;=6.5,"C+",IF(GQ2&gt;=5.5,"C",IF(GQ2&gt;=5,"D+",IF(GQ2&gt;=4,"D","F")))))))</f>
        <v>B+</v>
      </c>
      <c r="GS2" s="127">
        <f>IF(GR2="A",4,IF(GR2="B+",3.5,IF(GR2="B",3,IF(GR2="C+",2.5,IF(GR2="C",2,IF(GR2="D+",1.5,IF(GR2="D",1,0)))))))</f>
        <v>3.5</v>
      </c>
      <c r="GT2" s="127" t="str">
        <f>TEXT(GS2,"0.0")</f>
        <v>3.5</v>
      </c>
      <c r="GU2" s="120">
        <v>2</v>
      </c>
      <c r="GV2" s="128">
        <v>2</v>
      </c>
      <c r="GW2" s="123">
        <v>7.8</v>
      </c>
      <c r="GX2" s="135">
        <v>8</v>
      </c>
      <c r="GY2" s="147"/>
      <c r="GZ2" s="124">
        <f>ROUND((GW2*0.4+GX2*0.6),1)</f>
        <v>7.9</v>
      </c>
      <c r="HA2" s="125">
        <f>ROUND(MAX((GW2*0.4+GX2*0.6),(GW2*0.4+GY2*0.6)),1)</f>
        <v>7.9</v>
      </c>
      <c r="HB2" s="126" t="str">
        <f>IF(HA2&gt;=8.5,"A",IF(HA2&gt;=8,"B+",IF(HA2&gt;=7,"B",IF(HA2&gt;=6.5,"C+",IF(HA2&gt;=5.5,"C",IF(HA2&gt;=5,"D+",IF(HA2&gt;=4,"D","F")))))))</f>
        <v>B</v>
      </c>
      <c r="HC2" s="127">
        <f>IF(HB2="A",4,IF(HB2="B+",3.5,IF(HB2="B",3,IF(HB2="C+",2.5,IF(HB2="C",2,IF(HB2="D+",1.5,IF(HB2="D",1,0)))))))</f>
        <v>3</v>
      </c>
      <c r="HD2" s="127" t="str">
        <f>TEXT(HC2,"0.0")</f>
        <v>3.0</v>
      </c>
      <c r="HE2" s="120">
        <v>2</v>
      </c>
      <c r="HF2" s="128">
        <v>2</v>
      </c>
      <c r="HG2" s="188">
        <v>6.7</v>
      </c>
      <c r="HH2" s="228">
        <v>7</v>
      </c>
      <c r="HI2" s="284"/>
      <c r="HJ2" s="124">
        <f>ROUND((HG2*0.4+HH2*0.6),1)</f>
        <v>6.9</v>
      </c>
      <c r="HK2" s="125">
        <f>ROUND(MAX((HG2*0.4+HH2*0.6),(HG2*0.4+HI2*0.6)),1)</f>
        <v>6.9</v>
      </c>
      <c r="HL2" s="126" t="str">
        <f>IF(HK2&gt;=8.5,"A",IF(HK2&gt;=8,"B+",IF(HK2&gt;=7,"B",IF(HK2&gt;=6.5,"C+",IF(HK2&gt;=5.5,"C",IF(HK2&gt;=5,"D+",IF(HK2&gt;=4,"D","F")))))))</f>
        <v>C+</v>
      </c>
      <c r="HM2" s="127">
        <f>IF(HL2="A",4,IF(HL2="B+",3.5,IF(HL2="B",3,IF(HL2="C+",2.5,IF(HL2="C",2,IF(HL2="D+",1.5,IF(HL2="D",1,0)))))))</f>
        <v>2.5</v>
      </c>
      <c r="HN2" s="127" t="str">
        <f>TEXT(HM2,"0.0")</f>
        <v>2.5</v>
      </c>
      <c r="HO2" s="120">
        <v>2</v>
      </c>
      <c r="HP2" s="128">
        <v>2</v>
      </c>
      <c r="HQ2" s="123">
        <v>6.3</v>
      </c>
      <c r="HR2" s="228">
        <v>7</v>
      </c>
      <c r="HS2" s="284"/>
      <c r="HT2" s="124">
        <f>ROUND((HQ2*0.4+HR2*0.6),1)</f>
        <v>6.7</v>
      </c>
      <c r="HU2" s="125">
        <f>ROUND(MAX((HQ2*0.4+HR2*0.6),(HQ2*0.4+HS2*0.6)),1)</f>
        <v>6.7</v>
      </c>
      <c r="HV2" s="126" t="str">
        <f>IF(HU2&gt;=8.5,"A",IF(HU2&gt;=8,"B+",IF(HU2&gt;=7,"B",IF(HU2&gt;=6.5,"C+",IF(HU2&gt;=5.5,"C",IF(HU2&gt;=5,"D+",IF(HU2&gt;=4,"D","F")))))))</f>
        <v>C+</v>
      </c>
      <c r="HW2" s="127">
        <f>IF(HV2="A",4,IF(HV2="B+",3.5,IF(HV2="B",3,IF(HV2="C+",2.5,IF(HV2="C",2,IF(HV2="D+",1.5,IF(HV2="D",1,0)))))))</f>
        <v>2.5</v>
      </c>
      <c r="HX2" s="127" t="str">
        <f>TEXT(HW2,"0.0")</f>
        <v>2.5</v>
      </c>
      <c r="HY2" s="120">
        <v>2</v>
      </c>
      <c r="HZ2" s="128">
        <v>2</v>
      </c>
      <c r="IA2" s="123">
        <v>7.4</v>
      </c>
      <c r="IB2" s="228">
        <v>8</v>
      </c>
      <c r="IC2" s="284"/>
      <c r="ID2" s="124">
        <f>ROUND((IA2*0.4+IB2*0.6),1)</f>
        <v>7.8</v>
      </c>
      <c r="IE2" s="125">
        <f>ROUND(MAX((IA2*0.4+IB2*0.6),(IA2*0.4+IC2*0.6)),1)</f>
        <v>7.8</v>
      </c>
      <c r="IF2" s="126" t="str">
        <f>IF(IE2&gt;=8.5,"A",IF(IE2&gt;=8,"B+",IF(IE2&gt;=7,"B",IF(IE2&gt;=6.5,"C+",IF(IE2&gt;=5.5,"C",IF(IE2&gt;=5,"D+",IF(IE2&gt;=4,"D","F")))))))</f>
        <v>B</v>
      </c>
      <c r="IG2" s="127">
        <f>IF(IF2="A",4,IF(IF2="B+",3.5,IF(IF2="B",3,IF(IF2="C+",2.5,IF(IF2="C",2,IF(IF2="D+",1.5,IF(IF2="D",1,0)))))))</f>
        <v>3</v>
      </c>
      <c r="IH2" s="127" t="str">
        <f>TEXT(IG2,"0.0")</f>
        <v>3.0</v>
      </c>
      <c r="II2" s="120">
        <v>2</v>
      </c>
      <c r="IJ2" s="128">
        <v>2</v>
      </c>
      <c r="IK2" s="300">
        <f>GK2+GU2+HE2+HO2+HY2+II2</f>
        <v>13</v>
      </c>
      <c r="IL2" s="294">
        <f>(GI2*GK2+GS2*GU2+HC2*HE2+HM2*HO2+HW2*HY2+IG2*II2)/IK2</f>
        <v>3.1538461538461537</v>
      </c>
      <c r="IM2" s="295" t="str">
        <f>TEXT(IL2,"0.00")</f>
        <v>3.15</v>
      </c>
      <c r="IN2" s="593" t="str">
        <f>IF(AND(IL2&lt;1),"Cảnh báo KQHT","Lên lớp")</f>
        <v>Lên lớp</v>
      </c>
      <c r="IO2" s="502">
        <f>DL2+FR2+IK2</f>
        <v>41</v>
      </c>
      <c r="IP2" s="294">
        <f>(DL2*DM2+FR2*FS2+IL2*IK2)/IO2</f>
        <v>2.8292682926829267</v>
      </c>
      <c r="IQ2" s="295" t="str">
        <f>TEXT(IP2,"0.00")</f>
        <v>2.83</v>
      </c>
      <c r="IR2" s="594">
        <f>GL2+GV2+HF2+HP2+HZ2+IJ2</f>
        <v>13</v>
      </c>
      <c r="IS2" s="595">
        <f xml:space="preserve"> (GI2*GL2+GS2*GV2+HC2*HF2+HM2*HP2+HW2*HZ2+IG2*IJ2)/IR2</f>
        <v>3.1538461538461537</v>
      </c>
      <c r="IT2" s="596">
        <f>FY2+IR2</f>
        <v>41</v>
      </c>
      <c r="IU2" s="597">
        <f xml:space="preserve"> (FY2*FZ2+IS2*IR2)/IT2</f>
        <v>2.8292682926829267</v>
      </c>
      <c r="IV2" s="593" t="str">
        <f>IF(AND(IU2&lt;1.4),"Cảnh báo KQHT","Lên lớp")</f>
        <v>Lên lớp</v>
      </c>
      <c r="IW2" s="598"/>
    </row>
    <row r="3" spans="1:257" ht="18">
      <c r="A3" s="22">
        <v>2</v>
      </c>
      <c r="B3" s="22" t="s">
        <v>525</v>
      </c>
      <c r="C3" s="36" t="s">
        <v>529</v>
      </c>
      <c r="D3" s="57" t="s">
        <v>530</v>
      </c>
      <c r="E3" s="2" t="s">
        <v>531</v>
      </c>
      <c r="F3" s="2"/>
      <c r="G3" s="55" t="s">
        <v>532</v>
      </c>
      <c r="H3" s="37" t="s">
        <v>36</v>
      </c>
      <c r="I3" s="22" t="s">
        <v>67</v>
      </c>
      <c r="J3" s="22" t="s">
        <v>37</v>
      </c>
      <c r="K3" s="38" t="s">
        <v>38</v>
      </c>
      <c r="L3" s="331">
        <v>7.2</v>
      </c>
      <c r="M3" s="331"/>
      <c r="N3" s="331"/>
      <c r="O3" s="331"/>
      <c r="P3" s="331"/>
      <c r="Q3" s="331"/>
      <c r="R3" s="331"/>
      <c r="S3" s="331"/>
      <c r="T3" s="329">
        <f t="shared" ref="T3:V27" si="6">(L3+P3*2)/3</f>
        <v>2.4</v>
      </c>
      <c r="U3" s="329">
        <f t="shared" si="6"/>
        <v>0</v>
      </c>
      <c r="V3" s="329">
        <f t="shared" si="6"/>
        <v>0</v>
      </c>
      <c r="W3" s="332"/>
      <c r="X3" s="347"/>
      <c r="Y3" s="347"/>
      <c r="Z3" s="347"/>
      <c r="AA3" s="347"/>
      <c r="AB3" s="38"/>
      <c r="AC3" s="38"/>
      <c r="AD3" s="38"/>
      <c r="AE3" s="38"/>
      <c r="AF3" s="38"/>
      <c r="AG3" s="38"/>
      <c r="AH3" s="38"/>
      <c r="AI3" s="38"/>
      <c r="AJ3" s="38"/>
      <c r="AK3" s="38"/>
      <c r="AL3" s="38"/>
      <c r="AM3" s="38"/>
      <c r="AN3" s="38"/>
      <c r="AO3" s="38"/>
      <c r="AP3" s="38"/>
      <c r="AQ3" s="38"/>
      <c r="AR3" s="22"/>
      <c r="AS3" s="22"/>
      <c r="AT3" s="22"/>
      <c r="AU3" s="97"/>
      <c r="AV3" s="6">
        <v>6</v>
      </c>
      <c r="AW3" s="3" t="str">
        <f t="shared" ref="AW3:AW26" si="7">IF(AV3&gt;=8.5,"A",IF(AV3&gt;=8,"B+",IF(AV3&gt;=7,"B",IF(AV3&gt;=6.5,"C+",IF(AV3&gt;=5.5,"C",IF(AV3&gt;=5,"D+",IF(AV3&gt;=4,"D","F")))))))</f>
        <v>C</v>
      </c>
      <c r="AX3" s="4">
        <f t="shared" ref="AX3:AX26" si="8">IF(AW3="A",4,IF(AW3="B+",3.5,IF(AW3="B",3,IF(AW3="C+",2.5,IF(AW3="C",2,IF(AW3="D+",1.5,IF(AW3="D",1,0)))))))</f>
        <v>2</v>
      </c>
      <c r="AY3" s="13" t="str">
        <f t="shared" ref="AY3:AY26" si="9">TEXT(AX3,"0.0")</f>
        <v>2.0</v>
      </c>
      <c r="AZ3" s="15">
        <v>7</v>
      </c>
      <c r="BA3" s="3" t="str">
        <f t="shared" ref="BA3:BA26" si="10">IF(AZ3&gt;=8.5,"A",IF(AZ3&gt;=8,"B+",IF(AZ3&gt;=7,"B",IF(AZ3&gt;=6.5,"C+",IF(AZ3&gt;=5.5,"C",IF(AZ3&gt;=5,"D+",IF(AZ3&gt;=4,"D","F")))))))</f>
        <v>B</v>
      </c>
      <c r="BB3" s="4">
        <f t="shared" ref="BB3:BB26" si="11">IF(BA3="A",4,IF(BA3="B+",3.5,IF(BA3="B",3,IF(BA3="C+",2.5,IF(BA3="C",2,IF(BA3="D+",1.5,IF(BA3="D",1,0)))))))</f>
        <v>3</v>
      </c>
      <c r="BC3" s="122" t="str">
        <f t="shared" ref="BC3:BC26" si="12">TEXT(BB3,"0.0")</f>
        <v>3.0</v>
      </c>
      <c r="BD3" s="200">
        <v>7.3</v>
      </c>
      <c r="BE3" s="225">
        <v>6</v>
      </c>
      <c r="BF3" s="225"/>
      <c r="BG3" s="116">
        <f t="shared" ref="BG3:BG26" si="13">ROUND((BD3*0.4+BE3*0.6),1)</f>
        <v>6.5</v>
      </c>
      <c r="BH3" s="117">
        <f t="shared" ref="BH3:BH26" si="14">ROUND(MAX((BD3*0.4+BE3*0.6),(BD3*0.4+BF3*0.6)),1)</f>
        <v>6.5</v>
      </c>
      <c r="BI3" s="118" t="str">
        <f t="shared" ref="BI3:BI26" si="15">IF(BH3&gt;=8.5,"A",IF(BH3&gt;=8,"B+",IF(BH3&gt;=7,"B",IF(BH3&gt;=6.5,"C+",IF(BH3&gt;=5.5,"C",IF(BH3&gt;=5,"D+",IF(BH3&gt;=4,"D","F")))))))</f>
        <v>C+</v>
      </c>
      <c r="BJ3" s="119">
        <f t="shared" ref="BJ3:BJ26" si="16">IF(BI3="A",4,IF(BI3="B+",3.5,IF(BI3="B",3,IF(BI3="C+",2.5,IF(BI3="C",2,IF(BI3="D+",1.5,IF(BI3="D",1,0)))))))</f>
        <v>2.5</v>
      </c>
      <c r="BK3" s="119" t="str">
        <f t="shared" ref="BK3:BK26" si="17">TEXT(BJ3,"0.0")</f>
        <v>2.5</v>
      </c>
      <c r="BL3" s="137">
        <v>4</v>
      </c>
      <c r="BM3" s="138">
        <v>4</v>
      </c>
      <c r="BN3" s="191">
        <v>7.7</v>
      </c>
      <c r="BO3" s="189">
        <v>7</v>
      </c>
      <c r="BP3" s="189"/>
      <c r="BQ3" s="116">
        <f t="shared" ref="BQ3:BQ26" si="18">ROUND((BN3*0.4+BO3*0.6),1)</f>
        <v>7.3</v>
      </c>
      <c r="BR3" s="117">
        <f t="shared" ref="BR3:BR26" si="19">ROUND(MAX((BN3*0.4+BO3*0.6),(BN3*0.4+BP3*0.6)),1)</f>
        <v>7.3</v>
      </c>
      <c r="BS3" s="118" t="str">
        <f t="shared" ref="BS3:BS26" si="20">IF(BR3&gt;=8.5,"A",IF(BR3&gt;=8,"B+",IF(BR3&gt;=7,"B",IF(BR3&gt;=6.5,"C+",IF(BR3&gt;=5.5,"C",IF(BR3&gt;=5,"D+",IF(BR3&gt;=4,"D","F")))))))</f>
        <v>B</v>
      </c>
      <c r="BT3" s="119">
        <f t="shared" ref="BT3:BT26" si="21">IF(BS3="A",4,IF(BS3="B+",3.5,IF(BS3="B",3,IF(BS3="C+",2.5,IF(BS3="C",2,IF(BS3="D+",1.5,IF(BS3="D",1,0)))))))</f>
        <v>3</v>
      </c>
      <c r="BU3" s="119" t="str">
        <f t="shared" ref="BU3:BU26" si="22">TEXT(BT3,"0.0")</f>
        <v>3.0</v>
      </c>
      <c r="BV3" s="137">
        <v>2</v>
      </c>
      <c r="BW3" s="138">
        <v>2</v>
      </c>
      <c r="BX3" s="251">
        <v>9</v>
      </c>
      <c r="BY3" s="256">
        <v>7</v>
      </c>
      <c r="BZ3" s="256"/>
      <c r="CA3" s="116">
        <f t="shared" ref="CA3:CA26" si="23">ROUND((BX3*0.4+BY3*0.6),1)</f>
        <v>7.8</v>
      </c>
      <c r="CB3" s="117">
        <f t="shared" ref="CB3:CB26" si="24">ROUND(MAX((BX3*0.4+BY3*0.6),(BX3*0.4+BZ3*0.6)),1)</f>
        <v>7.8</v>
      </c>
      <c r="CC3" s="118" t="str">
        <f t="shared" ref="CC3:CC26" si="25">IF(CB3&gt;=8.5,"A",IF(CB3&gt;=8,"B+",IF(CB3&gt;=7,"B",IF(CB3&gt;=6.5,"C+",IF(CB3&gt;=5.5,"C",IF(CB3&gt;=5,"D+",IF(CB3&gt;=4,"D","F")))))))</f>
        <v>B</v>
      </c>
      <c r="CD3" s="119">
        <f t="shared" ref="CD3:CD26" si="26">IF(CC3="A",4,IF(CC3="B+",3.5,IF(CC3="B",3,IF(CC3="C+",2.5,IF(CC3="C",2,IF(CC3="D+",1.5,IF(CC3="D",1,0)))))))</f>
        <v>3</v>
      </c>
      <c r="CE3" s="119" t="str">
        <f t="shared" ref="CE3:CE26" si="27">TEXT(CD3,"0.0")</f>
        <v>3.0</v>
      </c>
      <c r="CF3" s="137">
        <v>2</v>
      </c>
      <c r="CG3" s="138">
        <v>2</v>
      </c>
      <c r="CH3" s="148">
        <v>8</v>
      </c>
      <c r="CI3" s="189">
        <v>8</v>
      </c>
      <c r="CJ3" s="189"/>
      <c r="CK3" s="116">
        <f t="shared" ref="CK3:CK26" si="28">ROUND((CH3*0.4+CI3*0.6),1)</f>
        <v>8</v>
      </c>
      <c r="CL3" s="117">
        <f t="shared" ref="CL3:CL26" si="29">ROUND(MAX((CH3*0.4+CI3*0.6),(CH3*0.4+CJ3*0.6)),1)</f>
        <v>8</v>
      </c>
      <c r="CM3" s="118" t="str">
        <f t="shared" ref="CM3:CM26" si="30">IF(CL3&gt;=8.5,"A",IF(CL3&gt;=8,"B+",IF(CL3&gt;=7,"B",IF(CL3&gt;=6.5,"C+",IF(CL3&gt;=5.5,"C",IF(CL3&gt;=5,"D+",IF(CL3&gt;=4,"D","F")))))))</f>
        <v>B+</v>
      </c>
      <c r="CN3" s="119">
        <f t="shared" ref="CN3:CN26" si="31">IF(CM3="A",4,IF(CM3="B+",3.5,IF(CM3="B",3,IF(CM3="C+",2.5,IF(CM3="C",2,IF(CM3="D+",1.5,IF(CM3="D",1,0)))))))</f>
        <v>3.5</v>
      </c>
      <c r="CO3" s="119" t="str">
        <f t="shared" ref="CO3:CO26" si="32">TEXT(CN3,"0.0")</f>
        <v>3.5</v>
      </c>
      <c r="CP3" s="137">
        <v>1</v>
      </c>
      <c r="CQ3" s="138">
        <v>1</v>
      </c>
      <c r="CR3" s="148">
        <v>7.4</v>
      </c>
      <c r="CS3" s="239">
        <v>3</v>
      </c>
      <c r="CT3" s="239"/>
      <c r="CU3" s="116">
        <f t="shared" ref="CU3:CU26" si="33">ROUND((CR3*0.4+CS3*0.6),1)</f>
        <v>4.8</v>
      </c>
      <c r="CV3" s="117">
        <f t="shared" ref="CV3:CV26" si="34">ROUND(MAX((CR3*0.4+CS3*0.6),(CR3*0.4+CT3*0.6)),1)</f>
        <v>4.8</v>
      </c>
      <c r="CW3" s="118" t="str">
        <f t="shared" ref="CW3:CW26" si="35">IF(CV3&gt;=8.5,"A",IF(CV3&gt;=8,"B+",IF(CV3&gt;=7,"B",IF(CV3&gt;=6.5,"C+",IF(CV3&gt;=5.5,"C",IF(CV3&gt;=5,"D+",IF(CV3&gt;=4,"D","F")))))))</f>
        <v>D</v>
      </c>
      <c r="CX3" s="119">
        <f t="shared" si="0"/>
        <v>1</v>
      </c>
      <c r="CY3" s="119" t="str">
        <f t="shared" si="1"/>
        <v>1.0</v>
      </c>
      <c r="CZ3" s="137">
        <v>2</v>
      </c>
      <c r="DA3" s="138">
        <v>2</v>
      </c>
      <c r="DB3" s="148">
        <v>7</v>
      </c>
      <c r="DC3" s="239">
        <v>5</v>
      </c>
      <c r="DD3" s="239"/>
      <c r="DE3" s="116">
        <f t="shared" ref="DE3:DE26" si="36">ROUND((DB3*0.4+DC3*0.6),1)</f>
        <v>5.8</v>
      </c>
      <c r="DF3" s="117">
        <f t="shared" ref="DF3:DF26" si="37">ROUND(MAX((DB3*0.4+DC3*0.6),(DB3*0.4+DD3*0.6)),1)</f>
        <v>5.8</v>
      </c>
      <c r="DG3" s="118" t="str">
        <f t="shared" ref="DG3:DG26" si="38">IF(DF3&gt;=8.5,"A",IF(DF3&gt;=8,"B+",IF(DF3&gt;=7,"B",IF(DF3&gt;=6.5,"C+",IF(DF3&gt;=5.5,"C",IF(DF3&gt;=5,"D+",IF(DF3&gt;=4,"D","F")))))))</f>
        <v>C</v>
      </c>
      <c r="DH3" s="119">
        <f t="shared" ref="DH3:DH26" si="39">IF(DG3="A",4,IF(DG3="B+",3.5,IF(DG3="B",3,IF(DG3="C+",2.5,IF(DG3="C",2,IF(DG3="D+",1.5,IF(DG3="D",1,0)))))))</f>
        <v>2</v>
      </c>
      <c r="DI3" s="119" t="str">
        <f t="shared" ref="DI3:DI26" si="40">TEXT(DH3,"0.0")</f>
        <v>2.0</v>
      </c>
      <c r="DJ3" s="137">
        <v>3</v>
      </c>
      <c r="DK3" s="138">
        <v>3</v>
      </c>
      <c r="DL3" s="301">
        <f t="shared" ref="DL3:DL26" si="41">BL3+BV3+CF3+CP3+CZ3+DJ3</f>
        <v>14</v>
      </c>
      <c r="DM3" s="310">
        <f t="shared" ref="DM3:DM26" si="42">(BJ3*BL3+BT3*BV3+CD3*CF3+CN3*CP3+CX3*CZ3+DH3*DJ3)/DL3</f>
        <v>2.3928571428571428</v>
      </c>
      <c r="DN3" s="312" t="str">
        <f t="shared" ref="DN3:DN26" si="43">TEXT(DM3,"0.00")</f>
        <v>2.39</v>
      </c>
      <c r="DO3" s="296" t="str">
        <f t="shared" ref="DO3:DO26" si="44">IF(AND(DM3&lt;0.8),"Cảnh báo KQHT","Lên lớp")</f>
        <v>Lên lớp</v>
      </c>
      <c r="DP3" s="297">
        <f t="shared" ref="DP3:DP26" si="45">BM3+BW3+CG3+CQ3+DA3+DK3</f>
        <v>14</v>
      </c>
      <c r="DQ3" s="298">
        <f t="shared" ref="DQ3:DQ26" si="46" xml:space="preserve"> (BM3*BJ3+BT3*BW3+CD3*CG3+CN3*CQ3+CX3*DA3+DH3*DK3)/DP3</f>
        <v>2.3928571428571428</v>
      </c>
      <c r="DR3" s="296" t="str">
        <f t="shared" ref="DR3:DR26" si="47">IF(AND(DQ3&lt;1.2),"Cảnh báo KQHT","Lên lớp")</f>
        <v>Lên lớp</v>
      </c>
      <c r="DT3" s="212">
        <v>8</v>
      </c>
      <c r="DU3" s="189">
        <v>8</v>
      </c>
      <c r="DV3" s="189"/>
      <c r="DW3" s="116">
        <f t="shared" ref="DW3:DW26" si="48">ROUND((DT3*0.4+DU3*0.6),1)</f>
        <v>8</v>
      </c>
      <c r="DX3" s="117">
        <f t="shared" ref="DX3:DX26" si="49">ROUND(MAX((DT3*0.4+DU3*0.6),(DT3*0.4+DV3*0.6)),1)</f>
        <v>8</v>
      </c>
      <c r="DY3" s="118" t="str">
        <f t="shared" ref="DY3:DY26" si="50">IF(DX3&gt;=8.5,"A",IF(DX3&gt;=8,"B+",IF(DX3&gt;=7,"B",IF(DX3&gt;=6.5,"C+",IF(DX3&gt;=5.5,"C",IF(DX3&gt;=5,"D+",IF(DX3&gt;=4,"D","F")))))))</f>
        <v>B+</v>
      </c>
      <c r="DZ3" s="119">
        <f t="shared" ref="DZ3:DZ26" si="51">IF(DY3="A",4,IF(DY3="B+",3.5,IF(DY3="B",3,IF(DY3="C+",2.5,IF(DY3="C",2,IF(DY3="D+",1.5,IF(DY3="D",1,0)))))))</f>
        <v>3.5</v>
      </c>
      <c r="EA3" s="119" t="str">
        <f t="shared" ref="EA3:EA26" si="52">TEXT(DZ3,"0.0")</f>
        <v>3.5</v>
      </c>
      <c r="EB3" s="137">
        <v>3</v>
      </c>
      <c r="EC3" s="138">
        <v>3</v>
      </c>
      <c r="ED3" s="191">
        <v>8.1999999999999993</v>
      </c>
      <c r="EE3" s="189">
        <v>5</v>
      </c>
      <c r="EF3" s="189"/>
      <c r="EG3" s="116">
        <f t="shared" ref="EG3:EG26" si="53">ROUND((ED3*0.4+EE3*0.6),1)</f>
        <v>6.3</v>
      </c>
      <c r="EH3" s="117">
        <f t="shared" ref="EH3:EH26" si="54">ROUND(MAX((ED3*0.4+EE3*0.6),(ED3*0.4+EF3*0.6)),1)</f>
        <v>6.3</v>
      </c>
      <c r="EI3" s="118" t="str">
        <f t="shared" ref="EI3:EI26" si="55">IF(EH3&gt;=8.5,"A",IF(EH3&gt;=8,"B+",IF(EH3&gt;=7,"B",IF(EH3&gt;=6.5,"C+",IF(EH3&gt;=5.5,"C",IF(EH3&gt;=5,"D+",IF(EH3&gt;=4,"D","F")))))))</f>
        <v>C</v>
      </c>
      <c r="EJ3" s="119">
        <f t="shared" ref="EJ3:EJ26" si="56">IF(EI3="A",4,IF(EI3="B+",3.5,IF(EI3="B",3,IF(EI3="C+",2.5,IF(EI3="C",2,IF(EI3="D+",1.5,IF(EI3="D",1,0)))))))</f>
        <v>2</v>
      </c>
      <c r="EK3" s="119" t="str">
        <f t="shared" ref="EK3:EK26" si="57">TEXT(EJ3,"0.0")</f>
        <v>2.0</v>
      </c>
      <c r="EL3" s="137">
        <v>3</v>
      </c>
      <c r="EM3" s="138">
        <v>3</v>
      </c>
      <c r="EN3" s="209">
        <v>7.2</v>
      </c>
      <c r="EO3" s="256">
        <v>5</v>
      </c>
      <c r="EP3" s="256"/>
      <c r="EQ3" s="116">
        <f t="shared" ref="EQ3:EQ26" si="58">ROUND((EN3*0.4+EO3*0.6),1)</f>
        <v>5.9</v>
      </c>
      <c r="ER3" s="117">
        <f t="shared" ref="ER3:ER26" si="59">ROUND(MAX((EN3*0.4+EO3*0.6),(EN3*0.4+EP3*0.6)),1)</f>
        <v>5.9</v>
      </c>
      <c r="ES3" s="118" t="str">
        <f t="shared" ref="ES3:ES26" si="60">IF(ER3&gt;=8.5,"A",IF(ER3&gt;=8,"B+",IF(ER3&gt;=7,"B",IF(ER3&gt;=6.5,"C+",IF(ER3&gt;=5.5,"C",IF(ER3&gt;=5,"D+",IF(ER3&gt;=4,"D","F")))))))</f>
        <v>C</v>
      </c>
      <c r="ET3" s="119">
        <f t="shared" ref="ET3:ET26" si="61">IF(ES3="A",4,IF(ES3="B+",3.5,IF(ES3="B",3,IF(ES3="C+",2.5,IF(ES3="C",2,IF(ES3="D+",1.5,IF(ES3="D",1,0)))))))</f>
        <v>2</v>
      </c>
      <c r="EU3" s="119" t="str">
        <f t="shared" ref="EU3:EU26" si="62">TEXT(ET3,"0.0")</f>
        <v>2.0</v>
      </c>
      <c r="EV3" s="137">
        <v>2</v>
      </c>
      <c r="EW3" s="138">
        <v>2</v>
      </c>
      <c r="EX3" s="209">
        <v>8</v>
      </c>
      <c r="EY3" s="189">
        <v>8</v>
      </c>
      <c r="EZ3" s="189"/>
      <c r="FA3" s="116">
        <f t="shared" ref="FA3:FA26" si="63">ROUND((EX3*0.4+EY3*0.6),1)</f>
        <v>8</v>
      </c>
      <c r="FB3" s="117">
        <f t="shared" ref="FB3:FB26" si="64">ROUND(MAX((EX3*0.4+EY3*0.6),(EX3*0.4+EZ3*0.6)),1)</f>
        <v>8</v>
      </c>
      <c r="FC3" s="118" t="str">
        <f t="shared" ref="FC3:FC26" si="65">IF(FB3&gt;=8.5,"A",IF(FB3&gt;=8,"B+",IF(FB3&gt;=7,"B",IF(FB3&gt;=6.5,"C+",IF(FB3&gt;=5.5,"C",IF(FB3&gt;=5,"D+",IF(FB3&gt;=4,"D","F")))))))</f>
        <v>B+</v>
      </c>
      <c r="FD3" s="119">
        <f t="shared" ref="FD3:FD26" si="66">IF(FC3="A",4,IF(FC3="B+",3.5,IF(FC3="B",3,IF(FC3="C+",2.5,IF(FC3="C",2,IF(FC3="D+",1.5,IF(FC3="D",1,0)))))))</f>
        <v>3.5</v>
      </c>
      <c r="FE3" s="119" t="str">
        <f t="shared" ref="FE3:FE26" si="67">TEXT(FD3,"0.0")</f>
        <v>3.5</v>
      </c>
      <c r="FF3" s="137">
        <v>3</v>
      </c>
      <c r="FG3" s="138">
        <v>3</v>
      </c>
      <c r="FH3" s="148">
        <v>6.8</v>
      </c>
      <c r="FI3" s="239">
        <v>6</v>
      </c>
      <c r="FJ3" s="239"/>
      <c r="FK3" s="116">
        <f t="shared" ref="FK3:FK26" si="68">ROUND((FH3*0.4+FI3*0.6),1)</f>
        <v>6.3</v>
      </c>
      <c r="FL3" s="117">
        <f t="shared" ref="FL3:FL26" si="69">ROUND(MAX((FH3*0.4+FI3*0.6),(FH3*0.4+FJ3*0.6)),1)</f>
        <v>6.3</v>
      </c>
      <c r="FM3" s="118" t="str">
        <f t="shared" ref="FM3:FM26" si="70">IF(FL3&gt;=8.5,"A",IF(FL3&gt;=8,"B+",IF(FL3&gt;=7,"B",IF(FL3&gt;=6.5,"C+",IF(FL3&gt;=5.5,"C",IF(FL3&gt;=5,"D+",IF(FL3&gt;=4,"D","F")))))))</f>
        <v>C</v>
      </c>
      <c r="FN3" s="119">
        <f t="shared" ref="FN3:FN26" si="71">IF(FM3="A",4,IF(FM3="B+",3.5,IF(FM3="B",3,IF(FM3="C+",2.5,IF(FM3="C",2,IF(FM3="D+",1.5,IF(FM3="D",1,0)))))))</f>
        <v>2</v>
      </c>
      <c r="FO3" s="119" t="str">
        <f t="shared" si="2"/>
        <v>2.0</v>
      </c>
      <c r="FP3" s="137">
        <v>3</v>
      </c>
      <c r="FQ3" s="138">
        <v>3</v>
      </c>
      <c r="FR3" s="301">
        <f t="shared" ref="FR3:FR26" si="72">EB3+EL3+EV3+FF3+FP3</f>
        <v>14</v>
      </c>
      <c r="FS3" s="310">
        <f t="shared" ref="FS3:FS26" si="73">(DZ3*EB3+EJ3*EL3+ET3*EV3+FD3*FF3+FN3*FP3)/FR3</f>
        <v>2.6428571428571428</v>
      </c>
      <c r="FT3" s="312" t="str">
        <f t="shared" ref="FT3:FT26" si="74">TEXT(FS3,"0.00")</f>
        <v>2.64</v>
      </c>
      <c r="FU3" s="189" t="str">
        <f t="shared" ref="FU3:FU26" si="75">IF(AND(FS3&lt;1),"Cảnh báo KQHT","Lên lớp")</f>
        <v>Lên lớp</v>
      </c>
      <c r="FV3" s="526">
        <f t="shared" ref="FV3:FV26" si="76">DL3+FR3</f>
        <v>28</v>
      </c>
      <c r="FW3" s="310">
        <f t="shared" ref="FW3:FW26" si="77">(DM3*DL3+FR3*FS3)/FV3</f>
        <v>2.5178571428571428</v>
      </c>
      <c r="FX3" s="312" t="str">
        <f t="shared" ref="FX3:FX26" si="78">TEXT(FW3,"0.00")</f>
        <v>2.52</v>
      </c>
      <c r="FY3" s="527">
        <f t="shared" ref="FY3:FY26" si="79">FQ3+FG3+EW3+EM3+EC3+DK3+DA3+CQ3+CG3+BW3+BM3</f>
        <v>28</v>
      </c>
      <c r="FZ3" s="528">
        <f t="shared" ref="FZ3:FZ26" si="80">(FQ3*FN3+FG3*FD3+EW3*ET3+EM3*EJ3+EC3*DZ3+DK3*DH3+DA3*CX3+CQ3*CN3+CG3*CD3+BW3*BT3+BM3*BJ3)/FY3</f>
        <v>2.5178571428571428</v>
      </c>
      <c r="GA3" s="529" t="str">
        <f t="shared" ref="GA3:GA26" si="81">IF(AND(FZ3&lt;1.2),"Cảnh báo KQHT","Lên lớp")</f>
        <v>Lên lớp</v>
      </c>
      <c r="GB3" s="131"/>
      <c r="GC3" s="148">
        <v>9.8000000000000007</v>
      </c>
      <c r="GD3" s="239">
        <v>9</v>
      </c>
      <c r="GE3" s="239"/>
      <c r="GF3" s="116">
        <f t="shared" ref="GF3:GF26" si="82">ROUND((GC3*0.4+GD3*0.6),1)</f>
        <v>9.3000000000000007</v>
      </c>
      <c r="GG3" s="117">
        <f t="shared" ref="GG3:GG26" si="83">ROUND(MAX((GC3*0.4+GD3*0.6),(GC3*0.4+GE3*0.6)),1)</f>
        <v>9.3000000000000007</v>
      </c>
      <c r="GH3" s="118" t="str">
        <f t="shared" si="3"/>
        <v>A</v>
      </c>
      <c r="GI3" s="119">
        <f t="shared" si="4"/>
        <v>4</v>
      </c>
      <c r="GJ3" s="119" t="str">
        <f t="shared" si="5"/>
        <v>4.0</v>
      </c>
      <c r="GK3" s="137">
        <v>3</v>
      </c>
      <c r="GL3" s="138">
        <v>3</v>
      </c>
      <c r="GM3" s="209">
        <v>8.1999999999999993</v>
      </c>
      <c r="GN3" s="239">
        <v>8</v>
      </c>
      <c r="GO3" s="239"/>
      <c r="GP3" s="116">
        <f t="shared" ref="GP3:GP26" si="84">ROUND((GM3*0.4+GN3*0.6),1)</f>
        <v>8.1</v>
      </c>
      <c r="GQ3" s="117">
        <f t="shared" ref="GQ3:GQ26" si="85">ROUND(MAX((GM3*0.4+GN3*0.6),(GM3*0.4+GO3*0.6)),1)</f>
        <v>8.1</v>
      </c>
      <c r="GR3" s="118" t="str">
        <f t="shared" ref="GR3:GR26" si="86">IF(GQ3&gt;=8.5,"A",IF(GQ3&gt;=8,"B+",IF(GQ3&gt;=7,"B",IF(GQ3&gt;=6.5,"C+",IF(GQ3&gt;=5.5,"C",IF(GQ3&gt;=5,"D+",IF(GQ3&gt;=4,"D","F")))))))</f>
        <v>B+</v>
      </c>
      <c r="GS3" s="119">
        <f t="shared" ref="GS3:GS26" si="87">IF(GR3="A",4,IF(GR3="B+",3.5,IF(GR3="B",3,IF(GR3="C+",2.5,IF(GR3="C",2,IF(GR3="D+",1.5,IF(GR3="D",1,0)))))))</f>
        <v>3.5</v>
      </c>
      <c r="GT3" s="119" t="str">
        <f t="shared" ref="GT3:GT26" si="88">TEXT(GS3,"0.0")</f>
        <v>3.5</v>
      </c>
      <c r="GU3" s="137">
        <v>2</v>
      </c>
      <c r="GV3" s="138">
        <v>2</v>
      </c>
      <c r="GW3" s="148">
        <v>7.8</v>
      </c>
      <c r="GX3" s="189">
        <v>8</v>
      </c>
      <c r="GY3" s="189"/>
      <c r="GZ3" s="116">
        <f t="shared" ref="GZ3:GZ26" si="89">ROUND((GW3*0.4+GX3*0.6),1)</f>
        <v>7.9</v>
      </c>
      <c r="HA3" s="117">
        <f t="shared" ref="HA3:HA26" si="90">ROUND(MAX((GW3*0.4+GX3*0.6),(GW3*0.4+GY3*0.6)),1)</f>
        <v>7.9</v>
      </c>
      <c r="HB3" s="118" t="str">
        <f t="shared" ref="HB3:HB26" si="91">IF(HA3&gt;=8.5,"A",IF(HA3&gt;=8,"B+",IF(HA3&gt;=7,"B",IF(HA3&gt;=6.5,"C+",IF(HA3&gt;=5.5,"C",IF(HA3&gt;=5,"D+",IF(HA3&gt;=4,"D","F")))))))</f>
        <v>B</v>
      </c>
      <c r="HC3" s="119">
        <f t="shared" ref="HC3:HC26" si="92">IF(HB3="A",4,IF(HB3="B+",3.5,IF(HB3="B",3,IF(HB3="C+",2.5,IF(HB3="C",2,IF(HB3="D+",1.5,IF(HB3="D",1,0)))))))</f>
        <v>3</v>
      </c>
      <c r="HD3" s="119" t="str">
        <f t="shared" ref="HD3:HD26" si="93">TEXT(HC3,"0.0")</f>
        <v>3.0</v>
      </c>
      <c r="HE3" s="137">
        <v>2</v>
      </c>
      <c r="HF3" s="138">
        <v>2</v>
      </c>
      <c r="HG3" s="191">
        <v>7.4</v>
      </c>
      <c r="HH3" s="239">
        <v>6</v>
      </c>
      <c r="HI3" s="239"/>
      <c r="HJ3" s="116">
        <f t="shared" ref="HJ3:HJ26" si="94">ROUND((HG3*0.4+HH3*0.6),1)</f>
        <v>6.6</v>
      </c>
      <c r="HK3" s="117">
        <f t="shared" ref="HK3:HK26" si="95">ROUND(MAX((HG3*0.4+HH3*0.6),(HG3*0.4+HI3*0.6)),1)</f>
        <v>6.6</v>
      </c>
      <c r="HL3" s="118" t="str">
        <f t="shared" ref="HL3:HL26" si="96">IF(HK3&gt;=8.5,"A",IF(HK3&gt;=8,"B+",IF(HK3&gt;=7,"B",IF(HK3&gt;=6.5,"C+",IF(HK3&gt;=5.5,"C",IF(HK3&gt;=5,"D+",IF(HK3&gt;=4,"D","F")))))))</f>
        <v>C+</v>
      </c>
      <c r="HM3" s="119">
        <f t="shared" ref="HM3:HM26" si="97">IF(HL3="A",4,IF(HL3="B+",3.5,IF(HL3="B",3,IF(HL3="C+",2.5,IF(HL3="C",2,IF(HL3="D+",1.5,IF(HL3="D",1,0)))))))</f>
        <v>2.5</v>
      </c>
      <c r="HN3" s="119" t="str">
        <f t="shared" ref="HN3:HN26" si="98">TEXT(HM3,"0.0")</f>
        <v>2.5</v>
      </c>
      <c r="HO3" s="137">
        <v>2</v>
      </c>
      <c r="HP3" s="138">
        <v>2</v>
      </c>
      <c r="HQ3" s="209">
        <v>6.8</v>
      </c>
      <c r="HR3" s="239">
        <v>5</v>
      </c>
      <c r="HS3" s="239"/>
      <c r="HT3" s="116">
        <f t="shared" ref="HT3:HT26" si="99">ROUND((HQ3*0.4+HR3*0.6),1)</f>
        <v>5.7</v>
      </c>
      <c r="HU3" s="117">
        <f t="shared" ref="HU3:HU26" si="100">ROUND(MAX((HQ3*0.4+HR3*0.6),(HQ3*0.4+HS3*0.6)),1)</f>
        <v>5.7</v>
      </c>
      <c r="HV3" s="118" t="str">
        <f t="shared" ref="HV3:HV26" si="101">IF(HU3&gt;=8.5,"A",IF(HU3&gt;=8,"B+",IF(HU3&gt;=7,"B",IF(HU3&gt;=6.5,"C+",IF(HU3&gt;=5.5,"C",IF(HU3&gt;=5,"D+",IF(HU3&gt;=4,"D","F")))))))</f>
        <v>C</v>
      </c>
      <c r="HW3" s="119">
        <f t="shared" ref="HW3:HW26" si="102">IF(HV3="A",4,IF(HV3="B+",3.5,IF(HV3="B",3,IF(HV3="C+",2.5,IF(HV3="C",2,IF(HV3="D+",1.5,IF(HV3="D",1,0)))))))</f>
        <v>2</v>
      </c>
      <c r="HX3" s="119" t="str">
        <f t="shared" ref="HX3:HX26" si="103">TEXT(HW3,"0.0")</f>
        <v>2.0</v>
      </c>
      <c r="HY3" s="137">
        <v>2</v>
      </c>
      <c r="HZ3" s="138">
        <v>2</v>
      </c>
      <c r="IA3" s="209">
        <v>7.2</v>
      </c>
      <c r="IB3" s="239">
        <v>9</v>
      </c>
      <c r="IC3" s="239"/>
      <c r="ID3" s="116">
        <f t="shared" ref="ID3:ID26" si="104">ROUND((IA3*0.4+IB3*0.6),1)</f>
        <v>8.3000000000000007</v>
      </c>
      <c r="IE3" s="117">
        <f t="shared" ref="IE3:IE26" si="105">ROUND(MAX((IA3*0.4+IB3*0.6),(IA3*0.4+IC3*0.6)),1)</f>
        <v>8.3000000000000007</v>
      </c>
      <c r="IF3" s="118" t="str">
        <f t="shared" ref="IF3:IF26" si="106">IF(IE3&gt;=8.5,"A",IF(IE3&gt;=8,"B+",IF(IE3&gt;=7,"B",IF(IE3&gt;=6.5,"C+",IF(IE3&gt;=5.5,"C",IF(IE3&gt;=5,"D+",IF(IE3&gt;=4,"D","F")))))))</f>
        <v>B+</v>
      </c>
      <c r="IG3" s="119">
        <f t="shared" ref="IG3:IG26" si="107">IF(IF3="A",4,IF(IF3="B+",3.5,IF(IF3="B",3,IF(IF3="C+",2.5,IF(IF3="C",2,IF(IF3="D+",1.5,IF(IF3="D",1,0)))))))</f>
        <v>3.5</v>
      </c>
      <c r="IH3" s="119" t="str">
        <f t="shared" ref="IH3:IH26" si="108">TEXT(IG3,"0.0")</f>
        <v>3.5</v>
      </c>
      <c r="II3" s="137">
        <v>2</v>
      </c>
      <c r="IJ3" s="138">
        <v>2</v>
      </c>
      <c r="IK3" s="301">
        <f t="shared" ref="IK3:IK26" si="109">GK3+GU3+HE3+HO3+HY3+II3</f>
        <v>13</v>
      </c>
      <c r="IL3" s="310">
        <f t="shared" ref="IL3:IL26" si="110">(GI3*GK3+GS3*GU3+HC3*HE3+HM3*HO3+HW3*HY3+IG3*II3)/IK3</f>
        <v>3.1538461538461537</v>
      </c>
      <c r="IM3" s="312" t="str">
        <f t="shared" ref="IM3:IM26" si="111">TEXT(IL3,"0.00")</f>
        <v>3.15</v>
      </c>
      <c r="IN3" s="130"/>
      <c r="IO3" s="130"/>
      <c r="IP3" s="130"/>
      <c r="IQ3" s="130"/>
      <c r="IR3" s="130"/>
      <c r="IS3" s="130"/>
      <c r="IT3" s="130"/>
      <c r="IU3" s="130"/>
      <c r="IV3" s="130"/>
      <c r="IW3" s="131"/>
    </row>
    <row r="4" spans="1:257" ht="18">
      <c r="A4" s="22">
        <v>3</v>
      </c>
      <c r="B4" s="22" t="s">
        <v>525</v>
      </c>
      <c r="C4" s="36" t="s">
        <v>533</v>
      </c>
      <c r="D4" s="57" t="s">
        <v>534</v>
      </c>
      <c r="E4" s="2" t="s">
        <v>535</v>
      </c>
      <c r="F4" s="2"/>
      <c r="G4" s="55" t="s">
        <v>536</v>
      </c>
      <c r="H4" s="37" t="s">
        <v>36</v>
      </c>
      <c r="I4" s="22" t="s">
        <v>46</v>
      </c>
      <c r="J4" s="22" t="s">
        <v>37</v>
      </c>
      <c r="K4" s="38" t="s">
        <v>38</v>
      </c>
      <c r="L4" s="333">
        <v>5.6</v>
      </c>
      <c r="M4" s="333"/>
      <c r="N4" s="333"/>
      <c r="O4" s="333"/>
      <c r="P4" s="333"/>
      <c r="Q4" s="333"/>
      <c r="R4" s="333"/>
      <c r="S4" s="333"/>
      <c r="T4" s="329">
        <f t="shared" si="6"/>
        <v>1.8666666666666665</v>
      </c>
      <c r="U4" s="329">
        <f t="shared" si="6"/>
        <v>0</v>
      </c>
      <c r="V4" s="329">
        <f t="shared" si="6"/>
        <v>0</v>
      </c>
      <c r="W4" s="334"/>
      <c r="X4" s="348"/>
      <c r="Y4" s="348"/>
      <c r="Z4" s="348"/>
      <c r="AA4" s="348"/>
      <c r="AB4" s="38"/>
      <c r="AC4" s="38"/>
      <c r="AD4" s="38"/>
      <c r="AE4" s="38"/>
      <c r="AF4" s="38"/>
      <c r="AG4" s="38"/>
      <c r="AH4" s="38"/>
      <c r="AI4" s="38"/>
      <c r="AJ4" s="38"/>
      <c r="AK4" s="38"/>
      <c r="AL4" s="38"/>
      <c r="AM4" s="38"/>
      <c r="AN4" s="38"/>
      <c r="AO4" s="38"/>
      <c r="AP4" s="38"/>
      <c r="AQ4" s="38"/>
      <c r="AR4" s="22"/>
      <c r="AS4" s="22"/>
      <c r="AT4" s="22"/>
      <c r="AU4" s="97"/>
      <c r="AV4" s="6">
        <v>5.3</v>
      </c>
      <c r="AW4" s="3" t="str">
        <f t="shared" si="7"/>
        <v>D+</v>
      </c>
      <c r="AX4" s="4">
        <f t="shared" si="8"/>
        <v>1.5</v>
      </c>
      <c r="AY4" s="13" t="str">
        <f t="shared" si="9"/>
        <v>1.5</v>
      </c>
      <c r="AZ4" s="15">
        <v>7</v>
      </c>
      <c r="BA4" s="3" t="str">
        <f t="shared" si="10"/>
        <v>B</v>
      </c>
      <c r="BB4" s="4">
        <f t="shared" si="11"/>
        <v>3</v>
      </c>
      <c r="BC4" s="122" t="str">
        <f t="shared" si="12"/>
        <v>3.0</v>
      </c>
      <c r="BD4" s="200">
        <v>6</v>
      </c>
      <c r="BE4" s="225">
        <v>8</v>
      </c>
      <c r="BF4" s="225"/>
      <c r="BG4" s="116">
        <f t="shared" si="13"/>
        <v>7.2</v>
      </c>
      <c r="BH4" s="117">
        <f t="shared" si="14"/>
        <v>7.2</v>
      </c>
      <c r="BI4" s="118" t="str">
        <f t="shared" si="15"/>
        <v>B</v>
      </c>
      <c r="BJ4" s="119">
        <f t="shared" si="16"/>
        <v>3</v>
      </c>
      <c r="BK4" s="119" t="str">
        <f t="shared" si="17"/>
        <v>3.0</v>
      </c>
      <c r="BL4" s="137">
        <v>4</v>
      </c>
      <c r="BM4" s="138">
        <v>4</v>
      </c>
      <c r="BN4" s="191">
        <v>5.3</v>
      </c>
      <c r="BO4" s="189">
        <v>5</v>
      </c>
      <c r="BP4" s="189"/>
      <c r="BQ4" s="116">
        <f t="shared" si="18"/>
        <v>5.0999999999999996</v>
      </c>
      <c r="BR4" s="117">
        <f t="shared" si="19"/>
        <v>5.0999999999999996</v>
      </c>
      <c r="BS4" s="118" t="str">
        <f t="shared" si="20"/>
        <v>D+</v>
      </c>
      <c r="BT4" s="119">
        <f t="shared" si="21"/>
        <v>1.5</v>
      </c>
      <c r="BU4" s="119" t="str">
        <f t="shared" si="22"/>
        <v>1.5</v>
      </c>
      <c r="BV4" s="137">
        <v>2</v>
      </c>
      <c r="BW4" s="138">
        <v>2</v>
      </c>
      <c r="BX4" s="251">
        <v>5.7</v>
      </c>
      <c r="BY4" s="256">
        <v>6</v>
      </c>
      <c r="BZ4" s="256"/>
      <c r="CA4" s="116">
        <f t="shared" si="23"/>
        <v>5.9</v>
      </c>
      <c r="CB4" s="117">
        <f t="shared" si="24"/>
        <v>5.9</v>
      </c>
      <c r="CC4" s="118" t="str">
        <f t="shared" si="25"/>
        <v>C</v>
      </c>
      <c r="CD4" s="119">
        <f t="shared" si="26"/>
        <v>2</v>
      </c>
      <c r="CE4" s="119" t="str">
        <f t="shared" si="27"/>
        <v>2.0</v>
      </c>
      <c r="CF4" s="137">
        <v>2</v>
      </c>
      <c r="CG4" s="138">
        <v>2</v>
      </c>
      <c r="CH4" s="148">
        <v>6</v>
      </c>
      <c r="CI4" s="189">
        <v>7</v>
      </c>
      <c r="CJ4" s="189"/>
      <c r="CK4" s="116">
        <f t="shared" si="28"/>
        <v>6.6</v>
      </c>
      <c r="CL4" s="117">
        <f t="shared" si="29"/>
        <v>6.6</v>
      </c>
      <c r="CM4" s="118" t="str">
        <f t="shared" si="30"/>
        <v>C+</v>
      </c>
      <c r="CN4" s="119">
        <f t="shared" si="31"/>
        <v>2.5</v>
      </c>
      <c r="CO4" s="119" t="str">
        <f t="shared" si="32"/>
        <v>2.5</v>
      </c>
      <c r="CP4" s="137">
        <v>1</v>
      </c>
      <c r="CQ4" s="138">
        <v>1</v>
      </c>
      <c r="CR4" s="148">
        <v>6.4</v>
      </c>
      <c r="CS4" s="239">
        <v>2</v>
      </c>
      <c r="CT4" s="239">
        <v>7</v>
      </c>
      <c r="CU4" s="116">
        <f t="shared" si="33"/>
        <v>3.8</v>
      </c>
      <c r="CV4" s="117">
        <f t="shared" si="34"/>
        <v>6.8</v>
      </c>
      <c r="CW4" s="118" t="str">
        <f t="shared" si="35"/>
        <v>C+</v>
      </c>
      <c r="CX4" s="119">
        <f t="shared" si="0"/>
        <v>2.5</v>
      </c>
      <c r="CY4" s="119" t="str">
        <f t="shared" si="1"/>
        <v>2.5</v>
      </c>
      <c r="CZ4" s="137">
        <v>2</v>
      </c>
      <c r="DA4" s="138">
        <v>2</v>
      </c>
      <c r="DB4" s="148">
        <v>5</v>
      </c>
      <c r="DC4" s="239">
        <v>6</v>
      </c>
      <c r="DD4" s="239"/>
      <c r="DE4" s="116">
        <f t="shared" si="36"/>
        <v>5.6</v>
      </c>
      <c r="DF4" s="117">
        <f t="shared" si="37"/>
        <v>5.6</v>
      </c>
      <c r="DG4" s="118" t="str">
        <f t="shared" si="38"/>
        <v>C</v>
      </c>
      <c r="DH4" s="119">
        <f t="shared" si="39"/>
        <v>2</v>
      </c>
      <c r="DI4" s="119" t="str">
        <f t="shared" si="40"/>
        <v>2.0</v>
      </c>
      <c r="DJ4" s="137">
        <v>3</v>
      </c>
      <c r="DK4" s="138">
        <v>3</v>
      </c>
      <c r="DL4" s="301">
        <f t="shared" si="41"/>
        <v>14</v>
      </c>
      <c r="DM4" s="310">
        <f t="shared" si="42"/>
        <v>2.3214285714285716</v>
      </c>
      <c r="DN4" s="312" t="str">
        <f t="shared" si="43"/>
        <v>2.32</v>
      </c>
      <c r="DO4" s="296" t="str">
        <f t="shared" si="44"/>
        <v>Lên lớp</v>
      </c>
      <c r="DP4" s="297">
        <f t="shared" si="45"/>
        <v>14</v>
      </c>
      <c r="DQ4" s="298">
        <f t="shared" si="46"/>
        <v>2.3214285714285716</v>
      </c>
      <c r="DR4" s="296" t="str">
        <f t="shared" si="47"/>
        <v>Lên lớp</v>
      </c>
      <c r="DT4" s="212">
        <v>7</v>
      </c>
      <c r="DU4" s="189">
        <v>8</v>
      </c>
      <c r="DV4" s="189"/>
      <c r="DW4" s="116">
        <f t="shared" si="48"/>
        <v>7.6</v>
      </c>
      <c r="DX4" s="117">
        <f t="shared" si="49"/>
        <v>7.6</v>
      </c>
      <c r="DY4" s="118" t="str">
        <f t="shared" si="50"/>
        <v>B</v>
      </c>
      <c r="DZ4" s="119">
        <f t="shared" si="51"/>
        <v>3</v>
      </c>
      <c r="EA4" s="119" t="str">
        <f t="shared" si="52"/>
        <v>3.0</v>
      </c>
      <c r="EB4" s="137">
        <v>3</v>
      </c>
      <c r="EC4" s="138">
        <v>3</v>
      </c>
      <c r="ED4" s="191">
        <v>7.8</v>
      </c>
      <c r="EE4" s="189">
        <v>6</v>
      </c>
      <c r="EF4" s="189"/>
      <c r="EG4" s="116">
        <f t="shared" si="53"/>
        <v>6.7</v>
      </c>
      <c r="EH4" s="117">
        <f t="shared" si="54"/>
        <v>6.7</v>
      </c>
      <c r="EI4" s="118" t="str">
        <f t="shared" si="55"/>
        <v>C+</v>
      </c>
      <c r="EJ4" s="119">
        <f t="shared" si="56"/>
        <v>2.5</v>
      </c>
      <c r="EK4" s="119" t="str">
        <f t="shared" si="57"/>
        <v>2.5</v>
      </c>
      <c r="EL4" s="137">
        <v>3</v>
      </c>
      <c r="EM4" s="138">
        <v>3</v>
      </c>
      <c r="EN4" s="209">
        <v>7.4</v>
      </c>
      <c r="EO4" s="256">
        <v>5</v>
      </c>
      <c r="EP4" s="256"/>
      <c r="EQ4" s="116">
        <f t="shared" si="58"/>
        <v>6</v>
      </c>
      <c r="ER4" s="117">
        <f t="shared" si="59"/>
        <v>6</v>
      </c>
      <c r="ES4" s="118" t="str">
        <f t="shared" si="60"/>
        <v>C</v>
      </c>
      <c r="ET4" s="119">
        <f t="shared" si="61"/>
        <v>2</v>
      </c>
      <c r="EU4" s="119" t="str">
        <f t="shared" si="62"/>
        <v>2.0</v>
      </c>
      <c r="EV4" s="137">
        <v>2</v>
      </c>
      <c r="EW4" s="138">
        <v>2</v>
      </c>
      <c r="EX4" s="209">
        <v>7</v>
      </c>
      <c r="EY4" s="189">
        <v>8</v>
      </c>
      <c r="EZ4" s="189"/>
      <c r="FA4" s="116">
        <f t="shared" si="63"/>
        <v>7.6</v>
      </c>
      <c r="FB4" s="117">
        <f t="shared" si="64"/>
        <v>7.6</v>
      </c>
      <c r="FC4" s="118" t="str">
        <f t="shared" si="65"/>
        <v>B</v>
      </c>
      <c r="FD4" s="119">
        <f t="shared" si="66"/>
        <v>3</v>
      </c>
      <c r="FE4" s="119" t="str">
        <f t="shared" si="67"/>
        <v>3.0</v>
      </c>
      <c r="FF4" s="137">
        <v>3</v>
      </c>
      <c r="FG4" s="138">
        <v>3</v>
      </c>
      <c r="FH4" s="148">
        <v>6.2</v>
      </c>
      <c r="FI4" s="239">
        <v>6</v>
      </c>
      <c r="FJ4" s="239"/>
      <c r="FK4" s="116">
        <f t="shared" si="68"/>
        <v>6.1</v>
      </c>
      <c r="FL4" s="117">
        <f t="shared" si="69"/>
        <v>6.1</v>
      </c>
      <c r="FM4" s="118" t="str">
        <f t="shared" si="70"/>
        <v>C</v>
      </c>
      <c r="FN4" s="119">
        <f t="shared" si="71"/>
        <v>2</v>
      </c>
      <c r="FO4" s="119" t="str">
        <f t="shared" si="2"/>
        <v>2.0</v>
      </c>
      <c r="FP4" s="137">
        <v>3</v>
      </c>
      <c r="FQ4" s="138">
        <v>3</v>
      </c>
      <c r="FR4" s="301">
        <f t="shared" si="72"/>
        <v>14</v>
      </c>
      <c r="FS4" s="310">
        <f t="shared" si="73"/>
        <v>2.5357142857142856</v>
      </c>
      <c r="FT4" s="312" t="str">
        <f t="shared" si="74"/>
        <v>2.54</v>
      </c>
      <c r="FU4" s="189" t="str">
        <f t="shared" si="75"/>
        <v>Lên lớp</v>
      </c>
      <c r="FV4" s="526">
        <f t="shared" si="76"/>
        <v>28</v>
      </c>
      <c r="FW4" s="310">
        <f t="shared" si="77"/>
        <v>2.4285714285714284</v>
      </c>
      <c r="FX4" s="312" t="str">
        <f t="shared" si="78"/>
        <v>2.43</v>
      </c>
      <c r="FY4" s="527">
        <f t="shared" si="79"/>
        <v>28</v>
      </c>
      <c r="FZ4" s="528">
        <f t="shared" si="80"/>
        <v>2.4285714285714284</v>
      </c>
      <c r="GA4" s="529" t="str">
        <f t="shared" si="81"/>
        <v>Lên lớp</v>
      </c>
      <c r="GB4" s="131"/>
      <c r="GC4" s="148">
        <v>9</v>
      </c>
      <c r="GD4" s="239">
        <v>8</v>
      </c>
      <c r="GE4" s="239"/>
      <c r="GF4" s="116">
        <f t="shared" si="82"/>
        <v>8.4</v>
      </c>
      <c r="GG4" s="117">
        <f t="shared" si="83"/>
        <v>8.4</v>
      </c>
      <c r="GH4" s="118" t="str">
        <f t="shared" si="3"/>
        <v>B+</v>
      </c>
      <c r="GI4" s="119">
        <f t="shared" si="4"/>
        <v>3.5</v>
      </c>
      <c r="GJ4" s="119" t="str">
        <f t="shared" si="5"/>
        <v>3.5</v>
      </c>
      <c r="GK4" s="137">
        <v>3</v>
      </c>
      <c r="GL4" s="138">
        <v>3</v>
      </c>
      <c r="GM4" s="209">
        <v>5.4</v>
      </c>
      <c r="GN4" s="239">
        <v>8</v>
      </c>
      <c r="GO4" s="239"/>
      <c r="GP4" s="116">
        <f t="shared" si="84"/>
        <v>7</v>
      </c>
      <c r="GQ4" s="117">
        <f t="shared" si="85"/>
        <v>7</v>
      </c>
      <c r="GR4" s="118" t="str">
        <f t="shared" si="86"/>
        <v>B</v>
      </c>
      <c r="GS4" s="119">
        <f t="shared" si="87"/>
        <v>3</v>
      </c>
      <c r="GT4" s="119" t="str">
        <f t="shared" si="88"/>
        <v>3.0</v>
      </c>
      <c r="GU4" s="137">
        <v>2</v>
      </c>
      <c r="GV4" s="138">
        <v>2</v>
      </c>
      <c r="GW4" s="148">
        <v>6.4</v>
      </c>
      <c r="GX4" s="189">
        <v>5</v>
      </c>
      <c r="GY4" s="189"/>
      <c r="GZ4" s="116">
        <f t="shared" si="89"/>
        <v>5.6</v>
      </c>
      <c r="HA4" s="117">
        <f t="shared" si="90"/>
        <v>5.6</v>
      </c>
      <c r="HB4" s="118" t="str">
        <f t="shared" si="91"/>
        <v>C</v>
      </c>
      <c r="HC4" s="119">
        <f t="shared" si="92"/>
        <v>2</v>
      </c>
      <c r="HD4" s="119" t="str">
        <f t="shared" si="93"/>
        <v>2.0</v>
      </c>
      <c r="HE4" s="137">
        <v>2</v>
      </c>
      <c r="HF4" s="138">
        <v>2</v>
      </c>
      <c r="HG4" s="191">
        <v>6.6</v>
      </c>
      <c r="HH4" s="239">
        <v>7</v>
      </c>
      <c r="HI4" s="239"/>
      <c r="HJ4" s="116">
        <f t="shared" si="94"/>
        <v>6.8</v>
      </c>
      <c r="HK4" s="117">
        <f t="shared" si="95"/>
        <v>6.8</v>
      </c>
      <c r="HL4" s="118" t="str">
        <f t="shared" si="96"/>
        <v>C+</v>
      </c>
      <c r="HM4" s="119">
        <f t="shared" si="97"/>
        <v>2.5</v>
      </c>
      <c r="HN4" s="119" t="str">
        <f t="shared" si="98"/>
        <v>2.5</v>
      </c>
      <c r="HO4" s="137">
        <v>2</v>
      </c>
      <c r="HP4" s="138">
        <v>2</v>
      </c>
      <c r="HQ4" s="209">
        <v>6.3</v>
      </c>
      <c r="HR4" s="239">
        <v>4</v>
      </c>
      <c r="HS4" s="239"/>
      <c r="HT4" s="116">
        <f t="shared" si="99"/>
        <v>4.9000000000000004</v>
      </c>
      <c r="HU4" s="117">
        <f t="shared" si="100"/>
        <v>4.9000000000000004</v>
      </c>
      <c r="HV4" s="118" t="str">
        <f t="shared" si="101"/>
        <v>D</v>
      </c>
      <c r="HW4" s="119">
        <f t="shared" si="102"/>
        <v>1</v>
      </c>
      <c r="HX4" s="119" t="str">
        <f t="shared" si="103"/>
        <v>1.0</v>
      </c>
      <c r="HY4" s="137">
        <v>2</v>
      </c>
      <c r="HZ4" s="138">
        <v>2</v>
      </c>
      <c r="IA4" s="209">
        <v>7.4</v>
      </c>
      <c r="IB4" s="239">
        <v>9</v>
      </c>
      <c r="IC4" s="239"/>
      <c r="ID4" s="116">
        <f t="shared" si="104"/>
        <v>8.4</v>
      </c>
      <c r="IE4" s="117">
        <f t="shared" si="105"/>
        <v>8.4</v>
      </c>
      <c r="IF4" s="118" t="str">
        <f t="shared" si="106"/>
        <v>B+</v>
      </c>
      <c r="IG4" s="119">
        <f t="shared" si="107"/>
        <v>3.5</v>
      </c>
      <c r="IH4" s="119" t="str">
        <f t="shared" si="108"/>
        <v>3.5</v>
      </c>
      <c r="II4" s="137">
        <v>2</v>
      </c>
      <c r="IJ4" s="138">
        <v>2</v>
      </c>
      <c r="IK4" s="301">
        <f t="shared" si="109"/>
        <v>13</v>
      </c>
      <c r="IL4" s="310">
        <f t="shared" si="110"/>
        <v>2.6538461538461537</v>
      </c>
      <c r="IM4" s="312" t="str">
        <f t="shared" si="111"/>
        <v>2.65</v>
      </c>
      <c r="IN4" s="130"/>
      <c r="IO4" s="130"/>
      <c r="IP4" s="130"/>
      <c r="IQ4" s="130"/>
      <c r="IR4" s="130"/>
      <c r="IS4" s="130"/>
      <c r="IT4" s="130"/>
      <c r="IU4" s="130"/>
      <c r="IV4" s="130"/>
      <c r="IW4" s="131"/>
    </row>
    <row r="5" spans="1:257" ht="18">
      <c r="A5" s="22">
        <v>6</v>
      </c>
      <c r="B5" s="22" t="s">
        <v>525</v>
      </c>
      <c r="C5" s="36" t="s">
        <v>547</v>
      </c>
      <c r="D5" s="57" t="s">
        <v>538</v>
      </c>
      <c r="E5" s="2" t="s">
        <v>30</v>
      </c>
      <c r="F5" s="2"/>
      <c r="G5" s="55" t="s">
        <v>539</v>
      </c>
      <c r="H5" s="37" t="s">
        <v>36</v>
      </c>
      <c r="I5" s="22" t="s">
        <v>540</v>
      </c>
      <c r="J5" s="22" t="s">
        <v>37</v>
      </c>
      <c r="K5" s="38" t="s">
        <v>38</v>
      </c>
      <c r="L5" s="331">
        <v>6.6</v>
      </c>
      <c r="M5" s="331"/>
      <c r="N5" s="331"/>
      <c r="O5" s="331"/>
      <c r="P5" s="331"/>
      <c r="Q5" s="331"/>
      <c r="R5" s="331"/>
      <c r="S5" s="331"/>
      <c r="T5" s="329">
        <f t="shared" si="6"/>
        <v>2.1999999999999997</v>
      </c>
      <c r="U5" s="329">
        <f t="shared" si="6"/>
        <v>0</v>
      </c>
      <c r="V5" s="329">
        <f t="shared" si="6"/>
        <v>0</v>
      </c>
      <c r="W5" s="332"/>
      <c r="X5" s="347"/>
      <c r="Y5" s="347"/>
      <c r="Z5" s="347"/>
      <c r="AA5" s="347"/>
      <c r="AB5" s="38"/>
      <c r="AC5" s="38"/>
      <c r="AD5" s="38"/>
      <c r="AE5" s="38"/>
      <c r="AF5" s="38"/>
      <c r="AG5" s="38"/>
      <c r="AH5" s="38"/>
      <c r="AI5" s="38"/>
      <c r="AJ5" s="38"/>
      <c r="AK5" s="38"/>
      <c r="AL5" s="38"/>
      <c r="AM5" s="38"/>
      <c r="AN5" s="38"/>
      <c r="AO5" s="38"/>
      <c r="AP5" s="38"/>
      <c r="AQ5" s="38"/>
      <c r="AR5" s="22"/>
      <c r="AS5" s="22"/>
      <c r="AT5" s="22"/>
      <c r="AU5" s="97"/>
      <c r="AV5" s="6">
        <v>6.3</v>
      </c>
      <c r="AW5" s="3" t="str">
        <f t="shared" si="7"/>
        <v>C</v>
      </c>
      <c r="AX5" s="4">
        <f t="shared" si="8"/>
        <v>2</v>
      </c>
      <c r="AY5" s="13" t="str">
        <f t="shared" si="9"/>
        <v>2.0</v>
      </c>
      <c r="AZ5" s="15">
        <v>6</v>
      </c>
      <c r="BA5" s="3" t="str">
        <f t="shared" si="10"/>
        <v>C</v>
      </c>
      <c r="BB5" s="4">
        <f t="shared" si="11"/>
        <v>2</v>
      </c>
      <c r="BC5" s="122" t="str">
        <f t="shared" si="12"/>
        <v>2.0</v>
      </c>
      <c r="BD5" s="200">
        <v>6.3</v>
      </c>
      <c r="BE5" s="225">
        <v>5</v>
      </c>
      <c r="BF5" s="225"/>
      <c r="BG5" s="116">
        <f t="shared" si="13"/>
        <v>5.5</v>
      </c>
      <c r="BH5" s="117">
        <f t="shared" si="14"/>
        <v>5.5</v>
      </c>
      <c r="BI5" s="118" t="str">
        <f t="shared" si="15"/>
        <v>C</v>
      </c>
      <c r="BJ5" s="119">
        <f t="shared" si="16"/>
        <v>2</v>
      </c>
      <c r="BK5" s="119" t="str">
        <f t="shared" si="17"/>
        <v>2.0</v>
      </c>
      <c r="BL5" s="137">
        <v>4</v>
      </c>
      <c r="BM5" s="138">
        <v>4</v>
      </c>
      <c r="BN5" s="191">
        <v>7</v>
      </c>
      <c r="BO5" s="189">
        <v>5</v>
      </c>
      <c r="BP5" s="189"/>
      <c r="BQ5" s="116">
        <f t="shared" si="18"/>
        <v>5.8</v>
      </c>
      <c r="BR5" s="117">
        <f t="shared" si="19"/>
        <v>5.8</v>
      </c>
      <c r="BS5" s="118" t="str">
        <f t="shared" si="20"/>
        <v>C</v>
      </c>
      <c r="BT5" s="119">
        <f t="shared" si="21"/>
        <v>2</v>
      </c>
      <c r="BU5" s="119" t="str">
        <f t="shared" si="22"/>
        <v>2.0</v>
      </c>
      <c r="BV5" s="137">
        <v>2</v>
      </c>
      <c r="BW5" s="138">
        <v>2</v>
      </c>
      <c r="BX5" s="251">
        <v>5.7</v>
      </c>
      <c r="BY5" s="256">
        <v>7</v>
      </c>
      <c r="BZ5" s="256"/>
      <c r="CA5" s="116">
        <f t="shared" si="23"/>
        <v>6.5</v>
      </c>
      <c r="CB5" s="117">
        <f t="shared" si="24"/>
        <v>6.5</v>
      </c>
      <c r="CC5" s="118" t="str">
        <f t="shared" si="25"/>
        <v>C+</v>
      </c>
      <c r="CD5" s="119">
        <f t="shared" si="26"/>
        <v>2.5</v>
      </c>
      <c r="CE5" s="119" t="str">
        <f t="shared" si="27"/>
        <v>2.5</v>
      </c>
      <c r="CF5" s="137">
        <v>2</v>
      </c>
      <c r="CG5" s="138">
        <v>2</v>
      </c>
      <c r="CH5" s="148">
        <v>7</v>
      </c>
      <c r="CI5" s="189">
        <v>7</v>
      </c>
      <c r="CJ5" s="189"/>
      <c r="CK5" s="116">
        <f t="shared" si="28"/>
        <v>7</v>
      </c>
      <c r="CL5" s="117">
        <f t="shared" si="29"/>
        <v>7</v>
      </c>
      <c r="CM5" s="118" t="str">
        <f t="shared" si="30"/>
        <v>B</v>
      </c>
      <c r="CN5" s="119">
        <f t="shared" si="31"/>
        <v>3</v>
      </c>
      <c r="CO5" s="119" t="str">
        <f t="shared" si="32"/>
        <v>3.0</v>
      </c>
      <c r="CP5" s="137">
        <v>1</v>
      </c>
      <c r="CQ5" s="138">
        <v>1</v>
      </c>
      <c r="CR5" s="148">
        <v>6.4</v>
      </c>
      <c r="CS5" s="239">
        <v>2</v>
      </c>
      <c r="CT5" s="239">
        <v>7</v>
      </c>
      <c r="CU5" s="116">
        <f t="shared" si="33"/>
        <v>3.8</v>
      </c>
      <c r="CV5" s="117">
        <f t="shared" si="34"/>
        <v>6.8</v>
      </c>
      <c r="CW5" s="118" t="str">
        <f t="shared" si="35"/>
        <v>C+</v>
      </c>
      <c r="CX5" s="119">
        <f t="shared" si="0"/>
        <v>2.5</v>
      </c>
      <c r="CY5" s="119" t="str">
        <f t="shared" si="1"/>
        <v>2.5</v>
      </c>
      <c r="CZ5" s="137">
        <v>2</v>
      </c>
      <c r="DA5" s="138">
        <v>2</v>
      </c>
      <c r="DB5" s="148">
        <v>5.0999999999999996</v>
      </c>
      <c r="DC5" s="239">
        <v>4</v>
      </c>
      <c r="DD5" s="239"/>
      <c r="DE5" s="116">
        <f t="shared" si="36"/>
        <v>4.4000000000000004</v>
      </c>
      <c r="DF5" s="117">
        <f t="shared" si="37"/>
        <v>4.4000000000000004</v>
      </c>
      <c r="DG5" s="118" t="str">
        <f t="shared" si="38"/>
        <v>D</v>
      </c>
      <c r="DH5" s="119">
        <f t="shared" si="39"/>
        <v>1</v>
      </c>
      <c r="DI5" s="119" t="str">
        <f t="shared" si="40"/>
        <v>1.0</v>
      </c>
      <c r="DJ5" s="137">
        <v>3</v>
      </c>
      <c r="DK5" s="138">
        <v>3</v>
      </c>
      <c r="DL5" s="301">
        <f t="shared" si="41"/>
        <v>14</v>
      </c>
      <c r="DM5" s="310">
        <f t="shared" si="42"/>
        <v>2</v>
      </c>
      <c r="DN5" s="312" t="str">
        <f t="shared" si="43"/>
        <v>2.00</v>
      </c>
      <c r="DO5" s="296" t="str">
        <f t="shared" si="44"/>
        <v>Lên lớp</v>
      </c>
      <c r="DP5" s="297">
        <f t="shared" si="45"/>
        <v>14</v>
      </c>
      <c r="DQ5" s="298">
        <f t="shared" si="46"/>
        <v>2</v>
      </c>
      <c r="DR5" s="296" t="str">
        <f t="shared" si="47"/>
        <v>Lên lớp</v>
      </c>
      <c r="DT5" s="212">
        <v>7.6</v>
      </c>
      <c r="DU5" s="189">
        <v>8</v>
      </c>
      <c r="DV5" s="189"/>
      <c r="DW5" s="116">
        <f t="shared" si="48"/>
        <v>7.8</v>
      </c>
      <c r="DX5" s="117">
        <f t="shared" si="49"/>
        <v>7.8</v>
      </c>
      <c r="DY5" s="118" t="str">
        <f t="shared" si="50"/>
        <v>B</v>
      </c>
      <c r="DZ5" s="119">
        <f t="shared" si="51"/>
        <v>3</v>
      </c>
      <c r="EA5" s="119" t="str">
        <f t="shared" si="52"/>
        <v>3.0</v>
      </c>
      <c r="EB5" s="137">
        <v>3</v>
      </c>
      <c r="EC5" s="138">
        <v>3</v>
      </c>
      <c r="ED5" s="191">
        <v>6.8</v>
      </c>
      <c r="EE5" s="189">
        <v>9</v>
      </c>
      <c r="EF5" s="189"/>
      <c r="EG5" s="116">
        <f t="shared" si="53"/>
        <v>8.1</v>
      </c>
      <c r="EH5" s="117">
        <f t="shared" si="54"/>
        <v>8.1</v>
      </c>
      <c r="EI5" s="118" t="str">
        <f t="shared" si="55"/>
        <v>B+</v>
      </c>
      <c r="EJ5" s="119">
        <f t="shared" si="56"/>
        <v>3.5</v>
      </c>
      <c r="EK5" s="119" t="str">
        <f t="shared" si="57"/>
        <v>3.5</v>
      </c>
      <c r="EL5" s="137">
        <v>3</v>
      </c>
      <c r="EM5" s="138">
        <v>3</v>
      </c>
      <c r="EN5" s="209">
        <v>8</v>
      </c>
      <c r="EO5" s="256">
        <v>6</v>
      </c>
      <c r="EP5" s="256"/>
      <c r="EQ5" s="116">
        <f t="shared" si="58"/>
        <v>6.8</v>
      </c>
      <c r="ER5" s="117">
        <f t="shared" si="59"/>
        <v>6.8</v>
      </c>
      <c r="ES5" s="118" t="str">
        <f t="shared" si="60"/>
        <v>C+</v>
      </c>
      <c r="ET5" s="119">
        <f t="shared" si="61"/>
        <v>2.5</v>
      </c>
      <c r="EU5" s="119" t="str">
        <f t="shared" si="62"/>
        <v>2.5</v>
      </c>
      <c r="EV5" s="137">
        <v>2</v>
      </c>
      <c r="EW5" s="138">
        <v>2</v>
      </c>
      <c r="EX5" s="209">
        <v>6.4</v>
      </c>
      <c r="EY5" s="189">
        <v>8</v>
      </c>
      <c r="EZ5" s="189"/>
      <c r="FA5" s="116">
        <f t="shared" si="63"/>
        <v>7.4</v>
      </c>
      <c r="FB5" s="117">
        <f t="shared" si="64"/>
        <v>7.4</v>
      </c>
      <c r="FC5" s="118" t="str">
        <f t="shared" si="65"/>
        <v>B</v>
      </c>
      <c r="FD5" s="119">
        <f t="shared" si="66"/>
        <v>3</v>
      </c>
      <c r="FE5" s="119" t="str">
        <f t="shared" si="67"/>
        <v>3.0</v>
      </c>
      <c r="FF5" s="137">
        <v>3</v>
      </c>
      <c r="FG5" s="138">
        <v>3</v>
      </c>
      <c r="FH5" s="148">
        <v>5.8</v>
      </c>
      <c r="FI5" s="239">
        <v>6</v>
      </c>
      <c r="FJ5" s="239"/>
      <c r="FK5" s="116">
        <f t="shared" si="68"/>
        <v>5.9</v>
      </c>
      <c r="FL5" s="117">
        <f t="shared" si="69"/>
        <v>5.9</v>
      </c>
      <c r="FM5" s="118" t="str">
        <f t="shared" si="70"/>
        <v>C</v>
      </c>
      <c r="FN5" s="119">
        <f t="shared" si="71"/>
        <v>2</v>
      </c>
      <c r="FO5" s="119" t="str">
        <f t="shared" si="2"/>
        <v>2.0</v>
      </c>
      <c r="FP5" s="137">
        <v>3</v>
      </c>
      <c r="FQ5" s="138">
        <v>3</v>
      </c>
      <c r="FR5" s="301">
        <f t="shared" si="72"/>
        <v>14</v>
      </c>
      <c r="FS5" s="310">
        <f t="shared" si="73"/>
        <v>2.8214285714285716</v>
      </c>
      <c r="FT5" s="312" t="str">
        <f t="shared" si="74"/>
        <v>2.82</v>
      </c>
      <c r="FU5" s="189" t="str">
        <f t="shared" si="75"/>
        <v>Lên lớp</v>
      </c>
      <c r="FV5" s="526">
        <f t="shared" si="76"/>
        <v>28</v>
      </c>
      <c r="FW5" s="310">
        <f t="shared" si="77"/>
        <v>2.4107142857142856</v>
      </c>
      <c r="FX5" s="312" t="str">
        <f t="shared" si="78"/>
        <v>2.41</v>
      </c>
      <c r="FY5" s="527">
        <f t="shared" si="79"/>
        <v>28</v>
      </c>
      <c r="FZ5" s="528">
        <f t="shared" si="80"/>
        <v>2.4107142857142856</v>
      </c>
      <c r="GA5" s="529" t="str">
        <f t="shared" si="81"/>
        <v>Lên lớp</v>
      </c>
      <c r="GB5" s="131"/>
      <c r="GC5" s="148">
        <v>9</v>
      </c>
      <c r="GD5" s="239">
        <v>7</v>
      </c>
      <c r="GE5" s="239"/>
      <c r="GF5" s="116">
        <f t="shared" si="82"/>
        <v>7.8</v>
      </c>
      <c r="GG5" s="117">
        <f t="shared" si="83"/>
        <v>7.8</v>
      </c>
      <c r="GH5" s="118" t="str">
        <f t="shared" si="3"/>
        <v>B</v>
      </c>
      <c r="GI5" s="119">
        <f t="shared" si="4"/>
        <v>3</v>
      </c>
      <c r="GJ5" s="119" t="str">
        <f t="shared" si="5"/>
        <v>3.0</v>
      </c>
      <c r="GK5" s="137">
        <v>3</v>
      </c>
      <c r="GL5" s="138">
        <v>3</v>
      </c>
      <c r="GM5" s="209">
        <v>7.2</v>
      </c>
      <c r="GN5" s="239">
        <v>8</v>
      </c>
      <c r="GO5" s="239"/>
      <c r="GP5" s="116">
        <f t="shared" si="84"/>
        <v>7.7</v>
      </c>
      <c r="GQ5" s="117">
        <f t="shared" si="85"/>
        <v>7.7</v>
      </c>
      <c r="GR5" s="118" t="str">
        <f t="shared" si="86"/>
        <v>B</v>
      </c>
      <c r="GS5" s="119">
        <f t="shared" si="87"/>
        <v>3</v>
      </c>
      <c r="GT5" s="119" t="str">
        <f t="shared" si="88"/>
        <v>3.0</v>
      </c>
      <c r="GU5" s="137">
        <v>2</v>
      </c>
      <c r="GV5" s="138">
        <v>2</v>
      </c>
      <c r="GW5" s="148">
        <v>8.4</v>
      </c>
      <c r="GX5" s="189">
        <v>8</v>
      </c>
      <c r="GY5" s="189"/>
      <c r="GZ5" s="116">
        <f t="shared" si="89"/>
        <v>8.1999999999999993</v>
      </c>
      <c r="HA5" s="117">
        <f t="shared" si="90"/>
        <v>8.1999999999999993</v>
      </c>
      <c r="HB5" s="118" t="str">
        <f t="shared" si="91"/>
        <v>B+</v>
      </c>
      <c r="HC5" s="119">
        <f t="shared" si="92"/>
        <v>3.5</v>
      </c>
      <c r="HD5" s="119" t="str">
        <f t="shared" si="93"/>
        <v>3.5</v>
      </c>
      <c r="HE5" s="137">
        <v>2</v>
      </c>
      <c r="HF5" s="138">
        <v>2</v>
      </c>
      <c r="HG5" s="191">
        <v>6.6</v>
      </c>
      <c r="HH5" s="239">
        <v>6</v>
      </c>
      <c r="HI5" s="239"/>
      <c r="HJ5" s="116">
        <f t="shared" si="94"/>
        <v>6.2</v>
      </c>
      <c r="HK5" s="117">
        <f t="shared" si="95"/>
        <v>6.2</v>
      </c>
      <c r="HL5" s="118" t="str">
        <f t="shared" si="96"/>
        <v>C</v>
      </c>
      <c r="HM5" s="119">
        <f t="shared" si="97"/>
        <v>2</v>
      </c>
      <c r="HN5" s="119" t="str">
        <f t="shared" si="98"/>
        <v>2.0</v>
      </c>
      <c r="HO5" s="137">
        <v>2</v>
      </c>
      <c r="HP5" s="138">
        <v>2</v>
      </c>
      <c r="HQ5" s="209">
        <v>5.8</v>
      </c>
      <c r="HR5" s="239">
        <v>7</v>
      </c>
      <c r="HS5" s="239"/>
      <c r="HT5" s="116">
        <f t="shared" si="99"/>
        <v>6.5</v>
      </c>
      <c r="HU5" s="117">
        <f t="shared" si="100"/>
        <v>6.5</v>
      </c>
      <c r="HV5" s="118" t="str">
        <f t="shared" si="101"/>
        <v>C+</v>
      </c>
      <c r="HW5" s="119">
        <f t="shared" si="102"/>
        <v>2.5</v>
      </c>
      <c r="HX5" s="119" t="str">
        <f t="shared" si="103"/>
        <v>2.5</v>
      </c>
      <c r="HY5" s="137">
        <v>2</v>
      </c>
      <c r="HZ5" s="138">
        <v>2</v>
      </c>
      <c r="IA5" s="209">
        <v>5.2</v>
      </c>
      <c r="IB5" s="239">
        <v>7</v>
      </c>
      <c r="IC5" s="239"/>
      <c r="ID5" s="116">
        <f t="shared" si="104"/>
        <v>6.3</v>
      </c>
      <c r="IE5" s="117">
        <f t="shared" si="105"/>
        <v>6.3</v>
      </c>
      <c r="IF5" s="118" t="str">
        <f t="shared" si="106"/>
        <v>C</v>
      </c>
      <c r="IG5" s="119">
        <f t="shared" si="107"/>
        <v>2</v>
      </c>
      <c r="IH5" s="119" t="str">
        <f t="shared" si="108"/>
        <v>2.0</v>
      </c>
      <c r="II5" s="137">
        <v>2</v>
      </c>
      <c r="IJ5" s="138">
        <v>2</v>
      </c>
      <c r="IK5" s="301">
        <f t="shared" si="109"/>
        <v>13</v>
      </c>
      <c r="IL5" s="310">
        <f t="shared" si="110"/>
        <v>2.6923076923076925</v>
      </c>
      <c r="IM5" s="312" t="str">
        <f t="shared" si="111"/>
        <v>2.69</v>
      </c>
      <c r="IN5" s="130"/>
      <c r="IO5" s="130"/>
      <c r="IP5" s="130"/>
      <c r="IQ5" s="130"/>
      <c r="IR5" s="130"/>
      <c r="IS5" s="130"/>
      <c r="IT5" s="130"/>
      <c r="IU5" s="130"/>
      <c r="IV5" s="130"/>
      <c r="IW5" s="131"/>
    </row>
    <row r="6" spans="1:257" ht="18">
      <c r="A6" s="22">
        <v>7</v>
      </c>
      <c r="B6" s="22" t="s">
        <v>525</v>
      </c>
      <c r="C6" s="36" t="s">
        <v>550</v>
      </c>
      <c r="D6" s="57" t="s">
        <v>542</v>
      </c>
      <c r="E6" s="2" t="s">
        <v>30</v>
      </c>
      <c r="F6" s="2"/>
      <c r="G6" s="55" t="s">
        <v>543</v>
      </c>
      <c r="H6" s="37" t="s">
        <v>36</v>
      </c>
      <c r="I6" s="22" t="s">
        <v>67</v>
      </c>
      <c r="J6" s="22" t="s">
        <v>37</v>
      </c>
      <c r="K6" s="38" t="s">
        <v>38</v>
      </c>
      <c r="L6" s="331">
        <v>3.8</v>
      </c>
      <c r="M6" s="331"/>
      <c r="N6" s="331"/>
      <c r="O6" s="331"/>
      <c r="P6" s="331"/>
      <c r="Q6" s="331"/>
      <c r="R6" s="331"/>
      <c r="S6" s="331"/>
      <c r="T6" s="329">
        <f t="shared" si="6"/>
        <v>1.2666666666666666</v>
      </c>
      <c r="U6" s="329">
        <f t="shared" si="6"/>
        <v>0</v>
      </c>
      <c r="V6" s="329">
        <f t="shared" si="6"/>
        <v>0</v>
      </c>
      <c r="W6" s="332"/>
      <c r="X6" s="347"/>
      <c r="Y6" s="347"/>
      <c r="Z6" s="347"/>
      <c r="AA6" s="347"/>
      <c r="AB6" s="38"/>
      <c r="AC6" s="38"/>
      <c r="AD6" s="38"/>
      <c r="AE6" s="38"/>
      <c r="AF6" s="38"/>
      <c r="AG6" s="38"/>
      <c r="AH6" s="38"/>
      <c r="AI6" s="38"/>
      <c r="AJ6" s="38"/>
      <c r="AK6" s="38"/>
      <c r="AL6" s="38"/>
      <c r="AM6" s="38"/>
      <c r="AN6" s="38"/>
      <c r="AO6" s="38"/>
      <c r="AP6" s="38"/>
      <c r="AQ6" s="38"/>
      <c r="AR6" s="22"/>
      <c r="AS6" s="22"/>
      <c r="AT6" s="22"/>
      <c r="AU6" s="97"/>
      <c r="AV6" s="6">
        <v>6.3</v>
      </c>
      <c r="AW6" s="3" t="str">
        <f t="shared" si="7"/>
        <v>C</v>
      </c>
      <c r="AX6" s="4">
        <f t="shared" si="8"/>
        <v>2</v>
      </c>
      <c r="AY6" s="13" t="str">
        <f t="shared" si="9"/>
        <v>2.0</v>
      </c>
      <c r="AZ6" s="15">
        <v>6</v>
      </c>
      <c r="BA6" s="3" t="str">
        <f t="shared" si="10"/>
        <v>C</v>
      </c>
      <c r="BB6" s="4">
        <f t="shared" si="11"/>
        <v>2</v>
      </c>
      <c r="BC6" s="122" t="str">
        <f t="shared" si="12"/>
        <v>2.0</v>
      </c>
      <c r="BD6" s="200">
        <v>5.3</v>
      </c>
      <c r="BE6" s="225">
        <v>8</v>
      </c>
      <c r="BF6" s="225"/>
      <c r="BG6" s="116">
        <f t="shared" si="13"/>
        <v>6.9</v>
      </c>
      <c r="BH6" s="117">
        <f t="shared" si="14"/>
        <v>6.9</v>
      </c>
      <c r="BI6" s="118" t="str">
        <f t="shared" si="15"/>
        <v>C+</v>
      </c>
      <c r="BJ6" s="119">
        <f t="shared" si="16"/>
        <v>2.5</v>
      </c>
      <c r="BK6" s="119" t="str">
        <f t="shared" si="17"/>
        <v>2.5</v>
      </c>
      <c r="BL6" s="137">
        <v>4</v>
      </c>
      <c r="BM6" s="138">
        <v>4</v>
      </c>
      <c r="BN6" s="191">
        <v>7</v>
      </c>
      <c r="BO6" s="189">
        <v>4</v>
      </c>
      <c r="BP6" s="189"/>
      <c r="BQ6" s="116">
        <f t="shared" si="18"/>
        <v>5.2</v>
      </c>
      <c r="BR6" s="117">
        <f t="shared" si="19"/>
        <v>5.2</v>
      </c>
      <c r="BS6" s="118" t="str">
        <f t="shared" si="20"/>
        <v>D+</v>
      </c>
      <c r="BT6" s="119">
        <f t="shared" si="21"/>
        <v>1.5</v>
      </c>
      <c r="BU6" s="119" t="str">
        <f t="shared" si="22"/>
        <v>1.5</v>
      </c>
      <c r="BV6" s="137">
        <v>2</v>
      </c>
      <c r="BW6" s="138">
        <v>2</v>
      </c>
      <c r="BX6" s="251">
        <v>5</v>
      </c>
      <c r="BY6" s="256">
        <v>5</v>
      </c>
      <c r="BZ6" s="256"/>
      <c r="CA6" s="116">
        <f t="shared" si="23"/>
        <v>5</v>
      </c>
      <c r="CB6" s="117">
        <f t="shared" si="24"/>
        <v>5</v>
      </c>
      <c r="CC6" s="118" t="str">
        <f t="shared" si="25"/>
        <v>D+</v>
      </c>
      <c r="CD6" s="119">
        <f t="shared" si="26"/>
        <v>1.5</v>
      </c>
      <c r="CE6" s="119" t="str">
        <f t="shared" si="27"/>
        <v>1.5</v>
      </c>
      <c r="CF6" s="137">
        <v>2</v>
      </c>
      <c r="CG6" s="138">
        <v>2</v>
      </c>
      <c r="CH6" s="148">
        <v>5.7</v>
      </c>
      <c r="CI6" s="189">
        <v>7</v>
      </c>
      <c r="CJ6" s="189"/>
      <c r="CK6" s="116">
        <f t="shared" si="28"/>
        <v>6.5</v>
      </c>
      <c r="CL6" s="117">
        <f t="shared" si="29"/>
        <v>6.5</v>
      </c>
      <c r="CM6" s="118" t="str">
        <f t="shared" si="30"/>
        <v>C+</v>
      </c>
      <c r="CN6" s="119">
        <f t="shared" si="31"/>
        <v>2.5</v>
      </c>
      <c r="CO6" s="119" t="str">
        <f t="shared" si="32"/>
        <v>2.5</v>
      </c>
      <c r="CP6" s="137">
        <v>1</v>
      </c>
      <c r="CQ6" s="138">
        <v>1</v>
      </c>
      <c r="CR6" s="148">
        <v>5.8</v>
      </c>
      <c r="CS6" s="239">
        <v>2</v>
      </c>
      <c r="CT6" s="239">
        <v>7</v>
      </c>
      <c r="CU6" s="116">
        <f t="shared" si="33"/>
        <v>3.5</v>
      </c>
      <c r="CV6" s="117">
        <f t="shared" si="34"/>
        <v>6.5</v>
      </c>
      <c r="CW6" s="118" t="str">
        <f t="shared" si="35"/>
        <v>C+</v>
      </c>
      <c r="CX6" s="119">
        <f t="shared" si="0"/>
        <v>2.5</v>
      </c>
      <c r="CY6" s="119" t="str">
        <f t="shared" si="1"/>
        <v>2.5</v>
      </c>
      <c r="CZ6" s="137">
        <v>2</v>
      </c>
      <c r="DA6" s="138">
        <v>2</v>
      </c>
      <c r="DB6" s="148">
        <v>5.2</v>
      </c>
      <c r="DC6" s="239">
        <v>4</v>
      </c>
      <c r="DD6" s="239"/>
      <c r="DE6" s="116">
        <f t="shared" si="36"/>
        <v>4.5</v>
      </c>
      <c r="DF6" s="117">
        <f t="shared" si="37"/>
        <v>4.5</v>
      </c>
      <c r="DG6" s="118" t="str">
        <f t="shared" si="38"/>
        <v>D</v>
      </c>
      <c r="DH6" s="119">
        <f t="shared" si="39"/>
        <v>1</v>
      </c>
      <c r="DI6" s="119" t="str">
        <f t="shared" si="40"/>
        <v>1.0</v>
      </c>
      <c r="DJ6" s="137">
        <v>3</v>
      </c>
      <c r="DK6" s="138">
        <v>3</v>
      </c>
      <c r="DL6" s="301">
        <f t="shared" si="41"/>
        <v>14</v>
      </c>
      <c r="DM6" s="310">
        <f t="shared" si="42"/>
        <v>1.8928571428571428</v>
      </c>
      <c r="DN6" s="312" t="str">
        <f t="shared" si="43"/>
        <v>1.89</v>
      </c>
      <c r="DO6" s="296" t="str">
        <f t="shared" si="44"/>
        <v>Lên lớp</v>
      </c>
      <c r="DP6" s="297">
        <f t="shared" si="45"/>
        <v>14</v>
      </c>
      <c r="DQ6" s="298">
        <f t="shared" si="46"/>
        <v>1.8928571428571428</v>
      </c>
      <c r="DR6" s="296" t="str">
        <f t="shared" si="47"/>
        <v>Lên lớp</v>
      </c>
      <c r="DT6" s="212">
        <v>5</v>
      </c>
      <c r="DU6" s="189">
        <v>7</v>
      </c>
      <c r="DV6" s="189"/>
      <c r="DW6" s="116">
        <f t="shared" si="48"/>
        <v>6.2</v>
      </c>
      <c r="DX6" s="117">
        <f t="shared" si="49"/>
        <v>6.2</v>
      </c>
      <c r="DY6" s="118" t="str">
        <f t="shared" si="50"/>
        <v>C</v>
      </c>
      <c r="DZ6" s="119">
        <f t="shared" si="51"/>
        <v>2</v>
      </c>
      <c r="EA6" s="119" t="str">
        <f t="shared" si="52"/>
        <v>2.0</v>
      </c>
      <c r="EB6" s="137">
        <v>3</v>
      </c>
      <c r="EC6" s="138">
        <v>3</v>
      </c>
      <c r="ED6" s="191">
        <v>5.2</v>
      </c>
      <c r="EE6" s="189">
        <v>7</v>
      </c>
      <c r="EF6" s="189"/>
      <c r="EG6" s="116">
        <f t="shared" si="53"/>
        <v>6.3</v>
      </c>
      <c r="EH6" s="117">
        <f t="shared" si="54"/>
        <v>6.3</v>
      </c>
      <c r="EI6" s="118" t="str">
        <f t="shared" si="55"/>
        <v>C</v>
      </c>
      <c r="EJ6" s="119">
        <f t="shared" si="56"/>
        <v>2</v>
      </c>
      <c r="EK6" s="119" t="str">
        <f t="shared" si="57"/>
        <v>2.0</v>
      </c>
      <c r="EL6" s="137">
        <v>3</v>
      </c>
      <c r="EM6" s="138">
        <v>3</v>
      </c>
      <c r="EN6" s="209">
        <v>7.6</v>
      </c>
      <c r="EO6" s="256">
        <v>7</v>
      </c>
      <c r="EP6" s="256"/>
      <c r="EQ6" s="116">
        <f t="shared" si="58"/>
        <v>7.2</v>
      </c>
      <c r="ER6" s="117">
        <f t="shared" si="59"/>
        <v>7.2</v>
      </c>
      <c r="ES6" s="118" t="str">
        <f t="shared" si="60"/>
        <v>B</v>
      </c>
      <c r="ET6" s="119">
        <f t="shared" si="61"/>
        <v>3</v>
      </c>
      <c r="EU6" s="119" t="str">
        <f t="shared" si="62"/>
        <v>3.0</v>
      </c>
      <c r="EV6" s="137">
        <v>2</v>
      </c>
      <c r="EW6" s="138">
        <v>2</v>
      </c>
      <c r="EX6" s="209">
        <v>5</v>
      </c>
      <c r="EY6" s="189">
        <v>7</v>
      </c>
      <c r="EZ6" s="189"/>
      <c r="FA6" s="116">
        <f t="shared" si="63"/>
        <v>6.2</v>
      </c>
      <c r="FB6" s="117">
        <f t="shared" si="64"/>
        <v>6.2</v>
      </c>
      <c r="FC6" s="118" t="str">
        <f t="shared" si="65"/>
        <v>C</v>
      </c>
      <c r="FD6" s="119">
        <f t="shared" si="66"/>
        <v>2</v>
      </c>
      <c r="FE6" s="119" t="str">
        <f t="shared" si="67"/>
        <v>2.0</v>
      </c>
      <c r="FF6" s="137">
        <v>3</v>
      </c>
      <c r="FG6" s="138">
        <v>3</v>
      </c>
      <c r="FH6" s="148">
        <v>5.4</v>
      </c>
      <c r="FI6" s="239">
        <v>6</v>
      </c>
      <c r="FJ6" s="239"/>
      <c r="FK6" s="116">
        <f t="shared" si="68"/>
        <v>5.8</v>
      </c>
      <c r="FL6" s="117">
        <f t="shared" si="69"/>
        <v>5.8</v>
      </c>
      <c r="FM6" s="118" t="str">
        <f t="shared" si="70"/>
        <v>C</v>
      </c>
      <c r="FN6" s="119">
        <f t="shared" si="71"/>
        <v>2</v>
      </c>
      <c r="FO6" s="119" t="str">
        <f t="shared" si="2"/>
        <v>2.0</v>
      </c>
      <c r="FP6" s="137">
        <v>3</v>
      </c>
      <c r="FQ6" s="138">
        <v>3</v>
      </c>
      <c r="FR6" s="301">
        <f t="shared" si="72"/>
        <v>14</v>
      </c>
      <c r="FS6" s="310">
        <f t="shared" si="73"/>
        <v>2.1428571428571428</v>
      </c>
      <c r="FT6" s="312" t="str">
        <f t="shared" si="74"/>
        <v>2.14</v>
      </c>
      <c r="FU6" s="189" t="str">
        <f t="shared" si="75"/>
        <v>Lên lớp</v>
      </c>
      <c r="FV6" s="526">
        <f t="shared" si="76"/>
        <v>28</v>
      </c>
      <c r="FW6" s="310">
        <f t="shared" si="77"/>
        <v>2.0178571428571428</v>
      </c>
      <c r="FX6" s="312" t="str">
        <f t="shared" si="78"/>
        <v>2.02</v>
      </c>
      <c r="FY6" s="527">
        <f t="shared" si="79"/>
        <v>28</v>
      </c>
      <c r="FZ6" s="528">
        <f t="shared" si="80"/>
        <v>2.0178571428571428</v>
      </c>
      <c r="GA6" s="529" t="str">
        <f t="shared" si="81"/>
        <v>Lên lớp</v>
      </c>
      <c r="GB6" s="131"/>
      <c r="GC6" s="148">
        <v>9</v>
      </c>
      <c r="GD6" s="239">
        <v>9</v>
      </c>
      <c r="GE6" s="239"/>
      <c r="GF6" s="116">
        <f t="shared" si="82"/>
        <v>9</v>
      </c>
      <c r="GG6" s="117">
        <f t="shared" si="83"/>
        <v>9</v>
      </c>
      <c r="GH6" s="118" t="str">
        <f t="shared" si="3"/>
        <v>A</v>
      </c>
      <c r="GI6" s="119">
        <f t="shared" si="4"/>
        <v>4</v>
      </c>
      <c r="GJ6" s="119" t="str">
        <f t="shared" si="5"/>
        <v>4.0</v>
      </c>
      <c r="GK6" s="137">
        <v>3</v>
      </c>
      <c r="GL6" s="138">
        <v>3</v>
      </c>
      <c r="GM6" s="209">
        <v>7.2</v>
      </c>
      <c r="GN6" s="239">
        <v>8</v>
      </c>
      <c r="GO6" s="239"/>
      <c r="GP6" s="116">
        <f t="shared" si="84"/>
        <v>7.7</v>
      </c>
      <c r="GQ6" s="117">
        <f t="shared" si="85"/>
        <v>7.7</v>
      </c>
      <c r="GR6" s="118" t="str">
        <f t="shared" si="86"/>
        <v>B</v>
      </c>
      <c r="GS6" s="119">
        <f t="shared" si="87"/>
        <v>3</v>
      </c>
      <c r="GT6" s="119" t="str">
        <f t="shared" si="88"/>
        <v>3.0</v>
      </c>
      <c r="GU6" s="137">
        <v>2</v>
      </c>
      <c r="GV6" s="138">
        <v>2</v>
      </c>
      <c r="GW6" s="148">
        <v>7.6</v>
      </c>
      <c r="GX6" s="189">
        <v>9</v>
      </c>
      <c r="GY6" s="189"/>
      <c r="GZ6" s="116">
        <f t="shared" si="89"/>
        <v>8.4</v>
      </c>
      <c r="HA6" s="117">
        <f t="shared" si="90"/>
        <v>8.4</v>
      </c>
      <c r="HB6" s="118" t="str">
        <f t="shared" si="91"/>
        <v>B+</v>
      </c>
      <c r="HC6" s="119">
        <f t="shared" si="92"/>
        <v>3.5</v>
      </c>
      <c r="HD6" s="119" t="str">
        <f t="shared" si="93"/>
        <v>3.5</v>
      </c>
      <c r="HE6" s="137">
        <v>2</v>
      </c>
      <c r="HF6" s="138">
        <v>2</v>
      </c>
      <c r="HG6" s="191">
        <v>6.6</v>
      </c>
      <c r="HH6" s="239">
        <v>5</v>
      </c>
      <c r="HI6" s="239"/>
      <c r="HJ6" s="116">
        <f t="shared" si="94"/>
        <v>5.6</v>
      </c>
      <c r="HK6" s="117">
        <f t="shared" si="95"/>
        <v>5.6</v>
      </c>
      <c r="HL6" s="118" t="str">
        <f t="shared" si="96"/>
        <v>C</v>
      </c>
      <c r="HM6" s="119">
        <f t="shared" si="97"/>
        <v>2</v>
      </c>
      <c r="HN6" s="119" t="str">
        <f t="shared" si="98"/>
        <v>2.0</v>
      </c>
      <c r="HO6" s="137">
        <v>2</v>
      </c>
      <c r="HP6" s="138">
        <v>2</v>
      </c>
      <c r="HQ6" s="209">
        <v>5</v>
      </c>
      <c r="HR6" s="239">
        <v>7</v>
      </c>
      <c r="HS6" s="239"/>
      <c r="HT6" s="116">
        <f t="shared" si="99"/>
        <v>6.2</v>
      </c>
      <c r="HU6" s="117">
        <f t="shared" si="100"/>
        <v>6.2</v>
      </c>
      <c r="HV6" s="118" t="str">
        <f t="shared" si="101"/>
        <v>C</v>
      </c>
      <c r="HW6" s="119">
        <f t="shared" si="102"/>
        <v>2</v>
      </c>
      <c r="HX6" s="119" t="str">
        <f t="shared" si="103"/>
        <v>2.0</v>
      </c>
      <c r="HY6" s="137">
        <v>2</v>
      </c>
      <c r="HZ6" s="138">
        <v>2</v>
      </c>
      <c r="IA6" s="209">
        <v>6.8</v>
      </c>
      <c r="IB6" s="239">
        <v>9</v>
      </c>
      <c r="IC6" s="239"/>
      <c r="ID6" s="116">
        <f t="shared" si="104"/>
        <v>8.1</v>
      </c>
      <c r="IE6" s="117">
        <f t="shared" si="105"/>
        <v>8.1</v>
      </c>
      <c r="IF6" s="118" t="str">
        <f t="shared" si="106"/>
        <v>B+</v>
      </c>
      <c r="IG6" s="119">
        <f t="shared" si="107"/>
        <v>3.5</v>
      </c>
      <c r="IH6" s="119" t="str">
        <f t="shared" si="108"/>
        <v>3.5</v>
      </c>
      <c r="II6" s="137">
        <v>2</v>
      </c>
      <c r="IJ6" s="138">
        <v>2</v>
      </c>
      <c r="IK6" s="301">
        <f t="shared" si="109"/>
        <v>13</v>
      </c>
      <c r="IL6" s="310">
        <f t="shared" si="110"/>
        <v>3.0769230769230771</v>
      </c>
      <c r="IM6" s="312" t="str">
        <f t="shared" si="111"/>
        <v>3.08</v>
      </c>
      <c r="IN6" s="130"/>
      <c r="IO6" s="130"/>
      <c r="IP6" s="130"/>
      <c r="IQ6" s="130"/>
      <c r="IR6" s="130"/>
      <c r="IS6" s="130"/>
      <c r="IT6" s="130"/>
      <c r="IU6" s="130"/>
      <c r="IV6" s="130"/>
      <c r="IW6" s="131"/>
    </row>
    <row r="7" spans="1:257" ht="18">
      <c r="A7" s="22">
        <v>8</v>
      </c>
      <c r="B7" s="22" t="s">
        <v>525</v>
      </c>
      <c r="C7" s="36" t="s">
        <v>537</v>
      </c>
      <c r="D7" s="57" t="s">
        <v>69</v>
      </c>
      <c r="E7" s="2" t="s">
        <v>28</v>
      </c>
      <c r="F7" s="2"/>
      <c r="G7" s="55" t="s">
        <v>545</v>
      </c>
      <c r="H7" s="37" t="s">
        <v>36</v>
      </c>
      <c r="I7" s="22" t="s">
        <v>546</v>
      </c>
      <c r="J7" s="22" t="s">
        <v>37</v>
      </c>
      <c r="K7" s="38" t="s">
        <v>38</v>
      </c>
      <c r="L7" s="331">
        <v>7.2</v>
      </c>
      <c r="M7" s="331"/>
      <c r="N7" s="331"/>
      <c r="O7" s="331"/>
      <c r="P7" s="331"/>
      <c r="Q7" s="331"/>
      <c r="R7" s="331"/>
      <c r="S7" s="331"/>
      <c r="T7" s="329">
        <f t="shared" si="6"/>
        <v>2.4</v>
      </c>
      <c r="U7" s="329">
        <f t="shared" si="6"/>
        <v>0</v>
      </c>
      <c r="V7" s="329">
        <f t="shared" si="6"/>
        <v>0</v>
      </c>
      <c r="W7" s="332"/>
      <c r="X7" s="347"/>
      <c r="Y7" s="347"/>
      <c r="Z7" s="347"/>
      <c r="AA7" s="347"/>
      <c r="AB7" s="38"/>
      <c r="AC7" s="38"/>
      <c r="AD7" s="38"/>
      <c r="AE7" s="38"/>
      <c r="AF7" s="38"/>
      <c r="AG7" s="38"/>
      <c r="AH7" s="38"/>
      <c r="AI7" s="38"/>
      <c r="AJ7" s="38"/>
      <c r="AK7" s="38"/>
      <c r="AL7" s="38"/>
      <c r="AM7" s="38"/>
      <c r="AN7" s="38"/>
      <c r="AO7" s="38"/>
      <c r="AP7" s="38"/>
      <c r="AQ7" s="38"/>
      <c r="AR7" s="22"/>
      <c r="AS7" s="22"/>
      <c r="AT7" s="22"/>
      <c r="AU7" s="97"/>
      <c r="AV7" s="6">
        <v>5.7</v>
      </c>
      <c r="AW7" s="3" t="str">
        <f t="shared" si="7"/>
        <v>C</v>
      </c>
      <c r="AX7" s="4">
        <f t="shared" si="8"/>
        <v>2</v>
      </c>
      <c r="AY7" s="13" t="str">
        <f t="shared" si="9"/>
        <v>2.0</v>
      </c>
      <c r="AZ7" s="15">
        <v>7</v>
      </c>
      <c r="BA7" s="3" t="str">
        <f t="shared" si="10"/>
        <v>B</v>
      </c>
      <c r="BB7" s="4">
        <f t="shared" si="11"/>
        <v>3</v>
      </c>
      <c r="BC7" s="122" t="str">
        <f t="shared" si="12"/>
        <v>3.0</v>
      </c>
      <c r="BD7" s="200">
        <v>7.6</v>
      </c>
      <c r="BE7" s="225">
        <v>5</v>
      </c>
      <c r="BF7" s="225"/>
      <c r="BG7" s="116">
        <f t="shared" si="13"/>
        <v>6</v>
      </c>
      <c r="BH7" s="117">
        <f t="shared" si="14"/>
        <v>6</v>
      </c>
      <c r="BI7" s="118" t="str">
        <f t="shared" si="15"/>
        <v>C</v>
      </c>
      <c r="BJ7" s="119">
        <f t="shared" si="16"/>
        <v>2</v>
      </c>
      <c r="BK7" s="119" t="str">
        <f t="shared" si="17"/>
        <v>2.0</v>
      </c>
      <c r="BL7" s="137">
        <v>4</v>
      </c>
      <c r="BM7" s="138">
        <v>4</v>
      </c>
      <c r="BN7" s="191">
        <v>8</v>
      </c>
      <c r="BO7" s="189">
        <v>7</v>
      </c>
      <c r="BP7" s="189"/>
      <c r="BQ7" s="116">
        <f t="shared" si="18"/>
        <v>7.4</v>
      </c>
      <c r="BR7" s="117">
        <f t="shared" si="19"/>
        <v>7.4</v>
      </c>
      <c r="BS7" s="118" t="str">
        <f t="shared" si="20"/>
        <v>B</v>
      </c>
      <c r="BT7" s="119">
        <f t="shared" si="21"/>
        <v>3</v>
      </c>
      <c r="BU7" s="119" t="str">
        <f t="shared" si="22"/>
        <v>3.0</v>
      </c>
      <c r="BV7" s="137">
        <v>2</v>
      </c>
      <c r="BW7" s="138">
        <v>2</v>
      </c>
      <c r="BX7" s="251">
        <v>8.6999999999999993</v>
      </c>
      <c r="BY7" s="256">
        <v>6</v>
      </c>
      <c r="BZ7" s="256"/>
      <c r="CA7" s="116">
        <f t="shared" si="23"/>
        <v>7.1</v>
      </c>
      <c r="CB7" s="117">
        <f t="shared" si="24"/>
        <v>7.1</v>
      </c>
      <c r="CC7" s="118" t="str">
        <f t="shared" si="25"/>
        <v>B</v>
      </c>
      <c r="CD7" s="119">
        <f t="shared" si="26"/>
        <v>3</v>
      </c>
      <c r="CE7" s="119" t="str">
        <f t="shared" si="27"/>
        <v>3.0</v>
      </c>
      <c r="CF7" s="137">
        <v>2</v>
      </c>
      <c r="CG7" s="138">
        <v>2</v>
      </c>
      <c r="CH7" s="148">
        <v>8</v>
      </c>
      <c r="CI7" s="189">
        <v>5</v>
      </c>
      <c r="CJ7" s="189"/>
      <c r="CK7" s="116">
        <f t="shared" si="28"/>
        <v>6.2</v>
      </c>
      <c r="CL7" s="117">
        <f t="shared" si="29"/>
        <v>6.2</v>
      </c>
      <c r="CM7" s="118" t="str">
        <f t="shared" si="30"/>
        <v>C</v>
      </c>
      <c r="CN7" s="119">
        <f t="shared" si="31"/>
        <v>2</v>
      </c>
      <c r="CO7" s="119" t="str">
        <f t="shared" si="32"/>
        <v>2.0</v>
      </c>
      <c r="CP7" s="137">
        <v>1</v>
      </c>
      <c r="CQ7" s="138">
        <v>1</v>
      </c>
      <c r="CR7" s="148">
        <v>6.4</v>
      </c>
      <c r="CS7" s="239">
        <v>2</v>
      </c>
      <c r="CT7" s="239">
        <v>8</v>
      </c>
      <c r="CU7" s="116">
        <f t="shared" si="33"/>
        <v>3.8</v>
      </c>
      <c r="CV7" s="117">
        <f t="shared" si="34"/>
        <v>7.4</v>
      </c>
      <c r="CW7" s="118" t="str">
        <f t="shared" si="35"/>
        <v>B</v>
      </c>
      <c r="CX7" s="119">
        <f t="shared" si="0"/>
        <v>3</v>
      </c>
      <c r="CY7" s="119" t="str">
        <f t="shared" si="1"/>
        <v>3.0</v>
      </c>
      <c r="CZ7" s="137">
        <v>2</v>
      </c>
      <c r="DA7" s="138">
        <v>2</v>
      </c>
      <c r="DB7" s="148">
        <v>5.2</v>
      </c>
      <c r="DC7" s="239">
        <v>5</v>
      </c>
      <c r="DD7" s="239"/>
      <c r="DE7" s="116">
        <f t="shared" si="36"/>
        <v>5.0999999999999996</v>
      </c>
      <c r="DF7" s="117">
        <f t="shared" si="37"/>
        <v>5.0999999999999996</v>
      </c>
      <c r="DG7" s="118" t="str">
        <f t="shared" si="38"/>
        <v>D+</v>
      </c>
      <c r="DH7" s="119">
        <f t="shared" si="39"/>
        <v>1.5</v>
      </c>
      <c r="DI7" s="119" t="str">
        <f t="shared" si="40"/>
        <v>1.5</v>
      </c>
      <c r="DJ7" s="137">
        <v>3</v>
      </c>
      <c r="DK7" s="138">
        <v>3</v>
      </c>
      <c r="DL7" s="301">
        <f t="shared" si="41"/>
        <v>14</v>
      </c>
      <c r="DM7" s="310">
        <f t="shared" si="42"/>
        <v>2.3214285714285716</v>
      </c>
      <c r="DN7" s="312" t="str">
        <f t="shared" si="43"/>
        <v>2.32</v>
      </c>
      <c r="DO7" s="296" t="str">
        <f t="shared" si="44"/>
        <v>Lên lớp</v>
      </c>
      <c r="DP7" s="297">
        <f t="shared" si="45"/>
        <v>14</v>
      </c>
      <c r="DQ7" s="298">
        <f t="shared" si="46"/>
        <v>2.3214285714285716</v>
      </c>
      <c r="DR7" s="296" t="str">
        <f t="shared" si="47"/>
        <v>Lên lớp</v>
      </c>
      <c r="DT7" s="212">
        <v>7.8</v>
      </c>
      <c r="DU7" s="189">
        <v>8</v>
      </c>
      <c r="DV7" s="189"/>
      <c r="DW7" s="116">
        <f t="shared" si="48"/>
        <v>7.9</v>
      </c>
      <c r="DX7" s="117">
        <f t="shared" si="49"/>
        <v>7.9</v>
      </c>
      <c r="DY7" s="118" t="str">
        <f t="shared" si="50"/>
        <v>B</v>
      </c>
      <c r="DZ7" s="119">
        <f t="shared" si="51"/>
        <v>3</v>
      </c>
      <c r="EA7" s="119" t="str">
        <f t="shared" si="52"/>
        <v>3.0</v>
      </c>
      <c r="EB7" s="137">
        <v>3</v>
      </c>
      <c r="EC7" s="138">
        <v>3</v>
      </c>
      <c r="ED7" s="191">
        <v>7.9</v>
      </c>
      <c r="EE7" s="189">
        <v>5</v>
      </c>
      <c r="EF7" s="189"/>
      <c r="EG7" s="116">
        <f t="shared" si="53"/>
        <v>6.2</v>
      </c>
      <c r="EH7" s="117">
        <f t="shared" si="54"/>
        <v>6.2</v>
      </c>
      <c r="EI7" s="118" t="str">
        <f t="shared" si="55"/>
        <v>C</v>
      </c>
      <c r="EJ7" s="119">
        <f t="shared" si="56"/>
        <v>2</v>
      </c>
      <c r="EK7" s="119" t="str">
        <f t="shared" si="57"/>
        <v>2.0</v>
      </c>
      <c r="EL7" s="137">
        <v>3</v>
      </c>
      <c r="EM7" s="138">
        <v>3</v>
      </c>
      <c r="EN7" s="209">
        <v>7.2</v>
      </c>
      <c r="EO7" s="256">
        <v>8</v>
      </c>
      <c r="EP7" s="256"/>
      <c r="EQ7" s="116">
        <f t="shared" si="58"/>
        <v>7.7</v>
      </c>
      <c r="ER7" s="117">
        <f t="shared" si="59"/>
        <v>7.7</v>
      </c>
      <c r="ES7" s="118" t="str">
        <f t="shared" si="60"/>
        <v>B</v>
      </c>
      <c r="ET7" s="119">
        <f t="shared" si="61"/>
        <v>3</v>
      </c>
      <c r="EU7" s="119" t="str">
        <f t="shared" si="62"/>
        <v>3.0</v>
      </c>
      <c r="EV7" s="137">
        <v>2</v>
      </c>
      <c r="EW7" s="138">
        <v>2</v>
      </c>
      <c r="EX7" s="209">
        <v>7.6</v>
      </c>
      <c r="EY7" s="189">
        <v>8</v>
      </c>
      <c r="EZ7" s="189"/>
      <c r="FA7" s="116">
        <f t="shared" si="63"/>
        <v>7.8</v>
      </c>
      <c r="FB7" s="117">
        <f t="shared" si="64"/>
        <v>7.8</v>
      </c>
      <c r="FC7" s="118" t="str">
        <f t="shared" si="65"/>
        <v>B</v>
      </c>
      <c r="FD7" s="119">
        <f t="shared" si="66"/>
        <v>3</v>
      </c>
      <c r="FE7" s="119" t="str">
        <f t="shared" si="67"/>
        <v>3.0</v>
      </c>
      <c r="FF7" s="137">
        <v>3</v>
      </c>
      <c r="FG7" s="138">
        <v>3</v>
      </c>
      <c r="FH7" s="148">
        <v>6</v>
      </c>
      <c r="FI7" s="239">
        <v>7</v>
      </c>
      <c r="FJ7" s="239"/>
      <c r="FK7" s="116">
        <f t="shared" si="68"/>
        <v>6.6</v>
      </c>
      <c r="FL7" s="117">
        <f t="shared" si="69"/>
        <v>6.6</v>
      </c>
      <c r="FM7" s="118" t="str">
        <f t="shared" si="70"/>
        <v>C+</v>
      </c>
      <c r="FN7" s="119">
        <f t="shared" si="71"/>
        <v>2.5</v>
      </c>
      <c r="FO7" s="119" t="str">
        <f t="shared" si="2"/>
        <v>2.5</v>
      </c>
      <c r="FP7" s="137">
        <v>3</v>
      </c>
      <c r="FQ7" s="138">
        <v>3</v>
      </c>
      <c r="FR7" s="301">
        <f t="shared" si="72"/>
        <v>14</v>
      </c>
      <c r="FS7" s="310">
        <f t="shared" si="73"/>
        <v>2.6785714285714284</v>
      </c>
      <c r="FT7" s="312" t="str">
        <f t="shared" si="74"/>
        <v>2.68</v>
      </c>
      <c r="FU7" s="189" t="str">
        <f t="shared" si="75"/>
        <v>Lên lớp</v>
      </c>
      <c r="FV7" s="526">
        <f t="shared" si="76"/>
        <v>28</v>
      </c>
      <c r="FW7" s="310">
        <f t="shared" si="77"/>
        <v>2.5</v>
      </c>
      <c r="FX7" s="312" t="str">
        <f t="shared" si="78"/>
        <v>2.50</v>
      </c>
      <c r="FY7" s="527">
        <f t="shared" si="79"/>
        <v>28</v>
      </c>
      <c r="FZ7" s="528">
        <f t="shared" si="80"/>
        <v>2.5</v>
      </c>
      <c r="GA7" s="529" t="str">
        <f t="shared" si="81"/>
        <v>Lên lớp</v>
      </c>
      <c r="GB7" s="131"/>
      <c r="GC7" s="148">
        <v>9.6</v>
      </c>
      <c r="GD7" s="239">
        <v>9</v>
      </c>
      <c r="GE7" s="239"/>
      <c r="GF7" s="116">
        <f t="shared" si="82"/>
        <v>9.1999999999999993</v>
      </c>
      <c r="GG7" s="117">
        <f t="shared" si="83"/>
        <v>9.1999999999999993</v>
      </c>
      <c r="GH7" s="118" t="str">
        <f t="shared" si="3"/>
        <v>A</v>
      </c>
      <c r="GI7" s="119">
        <f t="shared" si="4"/>
        <v>4</v>
      </c>
      <c r="GJ7" s="119" t="str">
        <f t="shared" si="5"/>
        <v>4.0</v>
      </c>
      <c r="GK7" s="137">
        <v>3</v>
      </c>
      <c r="GL7" s="138">
        <v>3</v>
      </c>
      <c r="GM7" s="209">
        <v>8.1999999999999993</v>
      </c>
      <c r="GN7" s="239">
        <v>8</v>
      </c>
      <c r="GO7" s="239"/>
      <c r="GP7" s="116">
        <f t="shared" si="84"/>
        <v>8.1</v>
      </c>
      <c r="GQ7" s="117">
        <f t="shared" si="85"/>
        <v>8.1</v>
      </c>
      <c r="GR7" s="118" t="str">
        <f t="shared" si="86"/>
        <v>B+</v>
      </c>
      <c r="GS7" s="119">
        <f t="shared" si="87"/>
        <v>3.5</v>
      </c>
      <c r="GT7" s="119" t="str">
        <f t="shared" si="88"/>
        <v>3.5</v>
      </c>
      <c r="GU7" s="137">
        <v>2</v>
      </c>
      <c r="GV7" s="138">
        <v>2</v>
      </c>
      <c r="GW7" s="148">
        <v>8.4</v>
      </c>
      <c r="GX7" s="189">
        <v>9</v>
      </c>
      <c r="GY7" s="189"/>
      <c r="GZ7" s="116">
        <f t="shared" si="89"/>
        <v>8.8000000000000007</v>
      </c>
      <c r="HA7" s="117">
        <f t="shared" si="90"/>
        <v>8.8000000000000007</v>
      </c>
      <c r="HB7" s="118" t="str">
        <f t="shared" si="91"/>
        <v>A</v>
      </c>
      <c r="HC7" s="119">
        <f t="shared" si="92"/>
        <v>4</v>
      </c>
      <c r="HD7" s="119" t="str">
        <f t="shared" si="93"/>
        <v>4.0</v>
      </c>
      <c r="HE7" s="137">
        <v>2</v>
      </c>
      <c r="HF7" s="138">
        <v>2</v>
      </c>
      <c r="HG7" s="191">
        <v>7.1</v>
      </c>
      <c r="HH7" s="239">
        <v>5</v>
      </c>
      <c r="HI7" s="239"/>
      <c r="HJ7" s="116">
        <f t="shared" si="94"/>
        <v>5.8</v>
      </c>
      <c r="HK7" s="117">
        <f t="shared" si="95"/>
        <v>5.8</v>
      </c>
      <c r="HL7" s="118" t="str">
        <f t="shared" si="96"/>
        <v>C</v>
      </c>
      <c r="HM7" s="119">
        <f t="shared" si="97"/>
        <v>2</v>
      </c>
      <c r="HN7" s="119" t="str">
        <f t="shared" si="98"/>
        <v>2.0</v>
      </c>
      <c r="HO7" s="137">
        <v>2</v>
      </c>
      <c r="HP7" s="138">
        <v>2</v>
      </c>
      <c r="HQ7" s="209">
        <v>6</v>
      </c>
      <c r="HR7" s="239">
        <v>5</v>
      </c>
      <c r="HS7" s="239"/>
      <c r="HT7" s="116">
        <f t="shared" si="99"/>
        <v>5.4</v>
      </c>
      <c r="HU7" s="117">
        <f t="shared" si="100"/>
        <v>5.4</v>
      </c>
      <c r="HV7" s="118" t="str">
        <f t="shared" si="101"/>
        <v>D+</v>
      </c>
      <c r="HW7" s="119">
        <f t="shared" si="102"/>
        <v>1.5</v>
      </c>
      <c r="HX7" s="119" t="str">
        <f t="shared" si="103"/>
        <v>1.5</v>
      </c>
      <c r="HY7" s="137">
        <v>2</v>
      </c>
      <c r="HZ7" s="138">
        <v>2</v>
      </c>
      <c r="IA7" s="209">
        <v>6.6</v>
      </c>
      <c r="IB7" s="239">
        <v>9</v>
      </c>
      <c r="IC7" s="239"/>
      <c r="ID7" s="116">
        <f t="shared" si="104"/>
        <v>8</v>
      </c>
      <c r="IE7" s="117">
        <f t="shared" si="105"/>
        <v>8</v>
      </c>
      <c r="IF7" s="118" t="str">
        <f t="shared" si="106"/>
        <v>B+</v>
      </c>
      <c r="IG7" s="119">
        <f t="shared" si="107"/>
        <v>3.5</v>
      </c>
      <c r="IH7" s="119" t="str">
        <f t="shared" si="108"/>
        <v>3.5</v>
      </c>
      <c r="II7" s="137">
        <v>2</v>
      </c>
      <c r="IJ7" s="138">
        <v>2</v>
      </c>
      <c r="IK7" s="301">
        <f t="shared" si="109"/>
        <v>13</v>
      </c>
      <c r="IL7" s="310">
        <f t="shared" si="110"/>
        <v>3.1538461538461537</v>
      </c>
      <c r="IM7" s="312" t="str">
        <f t="shared" si="111"/>
        <v>3.15</v>
      </c>
      <c r="IN7" s="130"/>
      <c r="IO7" s="130"/>
      <c r="IP7" s="130"/>
      <c r="IQ7" s="130"/>
      <c r="IR7" s="130"/>
      <c r="IS7" s="130"/>
      <c r="IT7" s="130"/>
      <c r="IU7" s="130"/>
      <c r="IV7" s="130"/>
      <c r="IW7" s="131"/>
    </row>
    <row r="8" spans="1:257" ht="18">
      <c r="A8" s="22">
        <v>4</v>
      </c>
      <c r="B8" s="22" t="s">
        <v>525</v>
      </c>
      <c r="C8" s="36" t="s">
        <v>541</v>
      </c>
      <c r="D8" s="57" t="s">
        <v>548</v>
      </c>
      <c r="E8" s="2" t="s">
        <v>16</v>
      </c>
      <c r="F8" s="2"/>
      <c r="G8" s="55" t="s">
        <v>549</v>
      </c>
      <c r="H8" s="37" t="s">
        <v>36</v>
      </c>
      <c r="I8" s="22" t="s">
        <v>631</v>
      </c>
      <c r="J8" s="22" t="s">
        <v>37</v>
      </c>
      <c r="K8" s="38" t="s">
        <v>38</v>
      </c>
      <c r="L8" s="331">
        <v>5.4</v>
      </c>
      <c r="M8" s="331"/>
      <c r="N8" s="331"/>
      <c r="O8" s="331"/>
      <c r="P8" s="331"/>
      <c r="Q8" s="331"/>
      <c r="R8" s="331"/>
      <c r="S8" s="331"/>
      <c r="T8" s="329">
        <f t="shared" si="6"/>
        <v>1.8</v>
      </c>
      <c r="U8" s="329">
        <f t="shared" si="6"/>
        <v>0</v>
      </c>
      <c r="V8" s="329">
        <f t="shared" si="6"/>
        <v>0</v>
      </c>
      <c r="W8" s="332"/>
      <c r="X8" s="347"/>
      <c r="Y8" s="347"/>
      <c r="Z8" s="347"/>
      <c r="AA8" s="347"/>
      <c r="AB8" s="38"/>
      <c r="AC8" s="38"/>
      <c r="AD8" s="38"/>
      <c r="AE8" s="38"/>
      <c r="AF8" s="38"/>
      <c r="AG8" s="38"/>
      <c r="AH8" s="38"/>
      <c r="AI8" s="38"/>
      <c r="AJ8" s="38"/>
      <c r="AK8" s="38"/>
      <c r="AL8" s="38"/>
      <c r="AM8" s="38"/>
      <c r="AN8" s="38"/>
      <c r="AO8" s="38"/>
      <c r="AP8" s="38"/>
      <c r="AQ8" s="38"/>
      <c r="AR8" s="22"/>
      <c r="AS8" s="22"/>
      <c r="AT8" s="22"/>
      <c r="AU8" s="97"/>
      <c r="AV8" s="6">
        <v>5.3</v>
      </c>
      <c r="AW8" s="3" t="str">
        <f t="shared" si="7"/>
        <v>D+</v>
      </c>
      <c r="AX8" s="4">
        <f t="shared" si="8"/>
        <v>1.5</v>
      </c>
      <c r="AY8" s="13" t="str">
        <f t="shared" si="9"/>
        <v>1.5</v>
      </c>
      <c r="AZ8" s="15">
        <v>7</v>
      </c>
      <c r="BA8" s="3" t="str">
        <f t="shared" si="10"/>
        <v>B</v>
      </c>
      <c r="BB8" s="4">
        <f t="shared" si="11"/>
        <v>3</v>
      </c>
      <c r="BC8" s="122" t="str">
        <f t="shared" si="12"/>
        <v>3.0</v>
      </c>
      <c r="BD8" s="200">
        <v>6.2</v>
      </c>
      <c r="BE8" s="225">
        <v>4</v>
      </c>
      <c r="BF8" s="225"/>
      <c r="BG8" s="116">
        <f t="shared" si="13"/>
        <v>4.9000000000000004</v>
      </c>
      <c r="BH8" s="117">
        <f t="shared" si="14"/>
        <v>4.9000000000000004</v>
      </c>
      <c r="BI8" s="118" t="str">
        <f t="shared" si="15"/>
        <v>D</v>
      </c>
      <c r="BJ8" s="119">
        <f t="shared" si="16"/>
        <v>1</v>
      </c>
      <c r="BK8" s="119" t="str">
        <f t="shared" si="17"/>
        <v>1.0</v>
      </c>
      <c r="BL8" s="137">
        <v>4</v>
      </c>
      <c r="BM8" s="138">
        <v>4</v>
      </c>
      <c r="BN8" s="191">
        <v>5.3</v>
      </c>
      <c r="BO8" s="189">
        <v>7</v>
      </c>
      <c r="BP8" s="189"/>
      <c r="BQ8" s="116">
        <f t="shared" si="18"/>
        <v>6.3</v>
      </c>
      <c r="BR8" s="117">
        <f t="shared" si="19"/>
        <v>6.3</v>
      </c>
      <c r="BS8" s="118" t="str">
        <f t="shared" si="20"/>
        <v>C</v>
      </c>
      <c r="BT8" s="119">
        <f t="shared" si="21"/>
        <v>2</v>
      </c>
      <c r="BU8" s="119" t="str">
        <f t="shared" si="22"/>
        <v>2.0</v>
      </c>
      <c r="BV8" s="137">
        <v>2</v>
      </c>
      <c r="BW8" s="138">
        <v>2</v>
      </c>
      <c r="BX8" s="251">
        <v>5.7</v>
      </c>
      <c r="BY8" s="256">
        <v>5</v>
      </c>
      <c r="BZ8" s="256"/>
      <c r="CA8" s="116">
        <f t="shared" si="23"/>
        <v>5.3</v>
      </c>
      <c r="CB8" s="117">
        <f t="shared" si="24"/>
        <v>5.3</v>
      </c>
      <c r="CC8" s="118" t="str">
        <f t="shared" si="25"/>
        <v>D+</v>
      </c>
      <c r="CD8" s="119">
        <f t="shared" si="26"/>
        <v>1.5</v>
      </c>
      <c r="CE8" s="119" t="str">
        <f t="shared" si="27"/>
        <v>1.5</v>
      </c>
      <c r="CF8" s="137">
        <v>2</v>
      </c>
      <c r="CG8" s="138">
        <v>2</v>
      </c>
      <c r="CH8" s="148">
        <v>8</v>
      </c>
      <c r="CI8" s="189">
        <v>5</v>
      </c>
      <c r="CJ8" s="189"/>
      <c r="CK8" s="116">
        <f t="shared" si="28"/>
        <v>6.2</v>
      </c>
      <c r="CL8" s="117">
        <f t="shared" si="29"/>
        <v>6.2</v>
      </c>
      <c r="CM8" s="118" t="str">
        <f t="shared" si="30"/>
        <v>C</v>
      </c>
      <c r="CN8" s="119">
        <f t="shared" si="31"/>
        <v>2</v>
      </c>
      <c r="CO8" s="119" t="str">
        <f t="shared" si="32"/>
        <v>2.0</v>
      </c>
      <c r="CP8" s="137">
        <v>1</v>
      </c>
      <c r="CQ8" s="138">
        <v>1</v>
      </c>
      <c r="CR8" s="148">
        <v>5.4</v>
      </c>
      <c r="CS8" s="239">
        <v>2</v>
      </c>
      <c r="CT8" s="239">
        <v>7</v>
      </c>
      <c r="CU8" s="116">
        <f t="shared" si="33"/>
        <v>3.4</v>
      </c>
      <c r="CV8" s="117">
        <f t="shared" si="34"/>
        <v>6.4</v>
      </c>
      <c r="CW8" s="118" t="str">
        <f t="shared" si="35"/>
        <v>C</v>
      </c>
      <c r="CX8" s="119">
        <f t="shared" si="0"/>
        <v>2</v>
      </c>
      <c r="CY8" s="119" t="str">
        <f t="shared" si="1"/>
        <v>2.0</v>
      </c>
      <c r="CZ8" s="137">
        <v>2</v>
      </c>
      <c r="DA8" s="138">
        <v>2</v>
      </c>
      <c r="DB8" s="148">
        <v>5</v>
      </c>
      <c r="DC8" s="239">
        <v>5</v>
      </c>
      <c r="DD8" s="239"/>
      <c r="DE8" s="116">
        <f t="shared" si="36"/>
        <v>5</v>
      </c>
      <c r="DF8" s="117">
        <f t="shared" si="37"/>
        <v>5</v>
      </c>
      <c r="DG8" s="118" t="str">
        <f t="shared" si="38"/>
        <v>D+</v>
      </c>
      <c r="DH8" s="119">
        <f t="shared" si="39"/>
        <v>1.5</v>
      </c>
      <c r="DI8" s="119" t="str">
        <f t="shared" si="40"/>
        <v>1.5</v>
      </c>
      <c r="DJ8" s="137">
        <v>3</v>
      </c>
      <c r="DK8" s="138">
        <v>3</v>
      </c>
      <c r="DL8" s="301">
        <f t="shared" si="41"/>
        <v>14</v>
      </c>
      <c r="DM8" s="310">
        <f t="shared" si="42"/>
        <v>1.5357142857142858</v>
      </c>
      <c r="DN8" s="312" t="str">
        <f t="shared" si="43"/>
        <v>1.54</v>
      </c>
      <c r="DO8" s="296" t="str">
        <f t="shared" si="44"/>
        <v>Lên lớp</v>
      </c>
      <c r="DP8" s="297">
        <f t="shared" si="45"/>
        <v>14</v>
      </c>
      <c r="DQ8" s="298">
        <f t="shared" si="46"/>
        <v>1.5357142857142858</v>
      </c>
      <c r="DR8" s="296" t="str">
        <f t="shared" si="47"/>
        <v>Lên lớp</v>
      </c>
      <c r="DT8" s="212">
        <v>6.4</v>
      </c>
      <c r="DU8" s="189">
        <v>7</v>
      </c>
      <c r="DV8" s="189"/>
      <c r="DW8" s="116">
        <f t="shared" si="48"/>
        <v>6.8</v>
      </c>
      <c r="DX8" s="117">
        <f t="shared" si="49"/>
        <v>6.8</v>
      </c>
      <c r="DY8" s="118" t="str">
        <f t="shared" si="50"/>
        <v>C+</v>
      </c>
      <c r="DZ8" s="119">
        <f t="shared" si="51"/>
        <v>2.5</v>
      </c>
      <c r="EA8" s="119" t="str">
        <f t="shared" si="52"/>
        <v>2.5</v>
      </c>
      <c r="EB8" s="137">
        <v>3</v>
      </c>
      <c r="EC8" s="138">
        <v>3</v>
      </c>
      <c r="ED8" s="191">
        <v>6.7</v>
      </c>
      <c r="EE8" s="189">
        <v>8</v>
      </c>
      <c r="EF8" s="189"/>
      <c r="EG8" s="116">
        <f t="shared" si="53"/>
        <v>7.5</v>
      </c>
      <c r="EH8" s="117">
        <f t="shared" si="54"/>
        <v>7.5</v>
      </c>
      <c r="EI8" s="118" t="str">
        <f t="shared" si="55"/>
        <v>B</v>
      </c>
      <c r="EJ8" s="119">
        <f t="shared" si="56"/>
        <v>3</v>
      </c>
      <c r="EK8" s="119" t="str">
        <f t="shared" si="57"/>
        <v>3.0</v>
      </c>
      <c r="EL8" s="137">
        <v>3</v>
      </c>
      <c r="EM8" s="138">
        <v>3</v>
      </c>
      <c r="EN8" s="209">
        <v>6.2</v>
      </c>
      <c r="EO8" s="256">
        <v>7</v>
      </c>
      <c r="EP8" s="256"/>
      <c r="EQ8" s="116">
        <f t="shared" si="58"/>
        <v>6.7</v>
      </c>
      <c r="ER8" s="117">
        <f t="shared" si="59"/>
        <v>6.7</v>
      </c>
      <c r="ES8" s="118" t="str">
        <f t="shared" si="60"/>
        <v>C+</v>
      </c>
      <c r="ET8" s="119">
        <f t="shared" si="61"/>
        <v>2.5</v>
      </c>
      <c r="EU8" s="119" t="str">
        <f t="shared" si="62"/>
        <v>2.5</v>
      </c>
      <c r="EV8" s="137">
        <v>2</v>
      </c>
      <c r="EW8" s="138">
        <v>2</v>
      </c>
      <c r="EX8" s="209">
        <v>6</v>
      </c>
      <c r="EY8" s="189">
        <v>7</v>
      </c>
      <c r="EZ8" s="189"/>
      <c r="FA8" s="116">
        <f t="shared" si="63"/>
        <v>6.6</v>
      </c>
      <c r="FB8" s="117">
        <f t="shared" si="64"/>
        <v>6.6</v>
      </c>
      <c r="FC8" s="118" t="str">
        <f t="shared" si="65"/>
        <v>C+</v>
      </c>
      <c r="FD8" s="119">
        <f t="shared" si="66"/>
        <v>2.5</v>
      </c>
      <c r="FE8" s="119" t="str">
        <f t="shared" si="67"/>
        <v>2.5</v>
      </c>
      <c r="FF8" s="137">
        <v>3</v>
      </c>
      <c r="FG8" s="138">
        <v>3</v>
      </c>
      <c r="FH8" s="148">
        <v>5.8</v>
      </c>
      <c r="FI8" s="239">
        <v>6</v>
      </c>
      <c r="FJ8" s="239"/>
      <c r="FK8" s="116">
        <f t="shared" si="68"/>
        <v>5.9</v>
      </c>
      <c r="FL8" s="117">
        <f t="shared" si="69"/>
        <v>5.9</v>
      </c>
      <c r="FM8" s="118" t="str">
        <f t="shared" si="70"/>
        <v>C</v>
      </c>
      <c r="FN8" s="119">
        <f t="shared" si="71"/>
        <v>2</v>
      </c>
      <c r="FO8" s="119" t="str">
        <f t="shared" si="2"/>
        <v>2.0</v>
      </c>
      <c r="FP8" s="137">
        <v>3</v>
      </c>
      <c r="FQ8" s="138">
        <v>3</v>
      </c>
      <c r="FR8" s="301">
        <f t="shared" si="72"/>
        <v>14</v>
      </c>
      <c r="FS8" s="310">
        <f t="shared" si="73"/>
        <v>2.5</v>
      </c>
      <c r="FT8" s="312" t="str">
        <f t="shared" si="74"/>
        <v>2.50</v>
      </c>
      <c r="FU8" s="189" t="str">
        <f t="shared" si="75"/>
        <v>Lên lớp</v>
      </c>
      <c r="FV8" s="526">
        <f t="shared" si="76"/>
        <v>28</v>
      </c>
      <c r="FW8" s="310">
        <f t="shared" si="77"/>
        <v>2.0178571428571428</v>
      </c>
      <c r="FX8" s="312" t="str">
        <f t="shared" si="78"/>
        <v>2.02</v>
      </c>
      <c r="FY8" s="527">
        <f t="shared" si="79"/>
        <v>28</v>
      </c>
      <c r="FZ8" s="528">
        <f t="shared" si="80"/>
        <v>2.0178571428571428</v>
      </c>
      <c r="GA8" s="529" t="str">
        <f t="shared" si="81"/>
        <v>Lên lớp</v>
      </c>
      <c r="GB8" s="131"/>
      <c r="GC8" s="148">
        <v>8.8000000000000007</v>
      </c>
      <c r="GD8" s="239">
        <v>8</v>
      </c>
      <c r="GE8" s="239"/>
      <c r="GF8" s="116">
        <f t="shared" si="82"/>
        <v>8.3000000000000007</v>
      </c>
      <c r="GG8" s="117">
        <f t="shared" si="83"/>
        <v>8.3000000000000007</v>
      </c>
      <c r="GH8" s="118" t="str">
        <f t="shared" si="3"/>
        <v>B+</v>
      </c>
      <c r="GI8" s="119">
        <f t="shared" si="4"/>
        <v>3.5</v>
      </c>
      <c r="GJ8" s="119" t="str">
        <f t="shared" si="5"/>
        <v>3.5</v>
      </c>
      <c r="GK8" s="137">
        <v>3</v>
      </c>
      <c r="GL8" s="138">
        <v>3</v>
      </c>
      <c r="GM8" s="209">
        <v>5.2</v>
      </c>
      <c r="GN8" s="239">
        <v>6</v>
      </c>
      <c r="GO8" s="239"/>
      <c r="GP8" s="116">
        <f t="shared" si="84"/>
        <v>5.7</v>
      </c>
      <c r="GQ8" s="117">
        <f t="shared" si="85"/>
        <v>5.7</v>
      </c>
      <c r="GR8" s="118" t="str">
        <f t="shared" si="86"/>
        <v>C</v>
      </c>
      <c r="GS8" s="119">
        <f t="shared" si="87"/>
        <v>2</v>
      </c>
      <c r="GT8" s="119" t="str">
        <f t="shared" si="88"/>
        <v>2.0</v>
      </c>
      <c r="GU8" s="137">
        <v>2</v>
      </c>
      <c r="GV8" s="138">
        <v>2</v>
      </c>
      <c r="GW8" s="148">
        <v>6.6</v>
      </c>
      <c r="GX8" s="189">
        <v>5</v>
      </c>
      <c r="GY8" s="189"/>
      <c r="GZ8" s="116">
        <f t="shared" si="89"/>
        <v>5.6</v>
      </c>
      <c r="HA8" s="117">
        <f t="shared" si="90"/>
        <v>5.6</v>
      </c>
      <c r="HB8" s="118" t="str">
        <f t="shared" si="91"/>
        <v>C</v>
      </c>
      <c r="HC8" s="119">
        <f t="shared" si="92"/>
        <v>2</v>
      </c>
      <c r="HD8" s="119" t="str">
        <f t="shared" si="93"/>
        <v>2.0</v>
      </c>
      <c r="HE8" s="137">
        <v>2</v>
      </c>
      <c r="HF8" s="138">
        <v>2</v>
      </c>
      <c r="HG8" s="191">
        <v>6.1</v>
      </c>
      <c r="HH8" s="239">
        <v>6</v>
      </c>
      <c r="HI8" s="239"/>
      <c r="HJ8" s="116">
        <f t="shared" si="94"/>
        <v>6</v>
      </c>
      <c r="HK8" s="117">
        <f t="shared" si="95"/>
        <v>6</v>
      </c>
      <c r="HL8" s="118" t="str">
        <f t="shared" si="96"/>
        <v>C</v>
      </c>
      <c r="HM8" s="119">
        <f t="shared" si="97"/>
        <v>2</v>
      </c>
      <c r="HN8" s="119" t="str">
        <f t="shared" si="98"/>
        <v>2.0</v>
      </c>
      <c r="HO8" s="137">
        <v>2</v>
      </c>
      <c r="HP8" s="138">
        <v>2</v>
      </c>
      <c r="HQ8" s="209">
        <v>6</v>
      </c>
      <c r="HR8" s="239">
        <v>6</v>
      </c>
      <c r="HS8" s="239"/>
      <c r="HT8" s="116">
        <f t="shared" si="99"/>
        <v>6</v>
      </c>
      <c r="HU8" s="117">
        <f t="shared" si="100"/>
        <v>6</v>
      </c>
      <c r="HV8" s="118" t="str">
        <f t="shared" si="101"/>
        <v>C</v>
      </c>
      <c r="HW8" s="119">
        <f t="shared" si="102"/>
        <v>2</v>
      </c>
      <c r="HX8" s="119" t="str">
        <f t="shared" si="103"/>
        <v>2.0</v>
      </c>
      <c r="HY8" s="137">
        <v>2</v>
      </c>
      <c r="HZ8" s="138">
        <v>2</v>
      </c>
      <c r="IA8" s="209">
        <v>7</v>
      </c>
      <c r="IB8" s="239">
        <v>8</v>
      </c>
      <c r="IC8" s="239"/>
      <c r="ID8" s="116">
        <f t="shared" si="104"/>
        <v>7.6</v>
      </c>
      <c r="IE8" s="117">
        <f t="shared" si="105"/>
        <v>7.6</v>
      </c>
      <c r="IF8" s="118" t="str">
        <f t="shared" si="106"/>
        <v>B</v>
      </c>
      <c r="IG8" s="119">
        <f t="shared" si="107"/>
        <v>3</v>
      </c>
      <c r="IH8" s="119" t="str">
        <f t="shared" si="108"/>
        <v>3.0</v>
      </c>
      <c r="II8" s="137">
        <v>2</v>
      </c>
      <c r="IJ8" s="138">
        <v>2</v>
      </c>
      <c r="IK8" s="301">
        <f t="shared" si="109"/>
        <v>13</v>
      </c>
      <c r="IL8" s="310">
        <f t="shared" si="110"/>
        <v>2.5</v>
      </c>
      <c r="IM8" s="312" t="str">
        <f t="shared" si="111"/>
        <v>2.50</v>
      </c>
      <c r="IN8" s="130"/>
      <c r="IO8" s="130"/>
      <c r="IP8" s="130"/>
      <c r="IQ8" s="130"/>
      <c r="IR8" s="130"/>
      <c r="IS8" s="130"/>
      <c r="IT8" s="130"/>
      <c r="IU8" s="130"/>
      <c r="IV8" s="130"/>
      <c r="IW8" s="131"/>
    </row>
    <row r="9" spans="1:257" ht="18">
      <c r="A9" s="22">
        <v>9</v>
      </c>
      <c r="B9" s="22" t="s">
        <v>525</v>
      </c>
      <c r="C9" s="36" t="s">
        <v>552</v>
      </c>
      <c r="D9" s="57" t="s">
        <v>553</v>
      </c>
      <c r="E9" s="2" t="s">
        <v>554</v>
      </c>
      <c r="F9" s="2"/>
      <c r="G9" s="55" t="s">
        <v>555</v>
      </c>
      <c r="H9" s="37" t="s">
        <v>36</v>
      </c>
      <c r="I9" s="22" t="s">
        <v>67</v>
      </c>
      <c r="J9" s="22" t="s">
        <v>37</v>
      </c>
      <c r="K9" s="38" t="s">
        <v>38</v>
      </c>
      <c r="L9" s="331">
        <v>5</v>
      </c>
      <c r="M9" s="331"/>
      <c r="N9" s="331"/>
      <c r="O9" s="331"/>
      <c r="P9" s="331"/>
      <c r="Q9" s="331"/>
      <c r="R9" s="331"/>
      <c r="S9" s="331"/>
      <c r="T9" s="329">
        <f t="shared" si="6"/>
        <v>1.6666666666666667</v>
      </c>
      <c r="U9" s="329">
        <f t="shared" si="6"/>
        <v>0</v>
      </c>
      <c r="V9" s="329">
        <f t="shared" si="6"/>
        <v>0</v>
      </c>
      <c r="W9" s="332"/>
      <c r="X9" s="347"/>
      <c r="Y9" s="347"/>
      <c r="Z9" s="347"/>
      <c r="AA9" s="347"/>
      <c r="AB9" s="38"/>
      <c r="AC9" s="38"/>
      <c r="AD9" s="38"/>
      <c r="AE9" s="38"/>
      <c r="AF9" s="38"/>
      <c r="AG9" s="38"/>
      <c r="AH9" s="38"/>
      <c r="AI9" s="38"/>
      <c r="AJ9" s="38"/>
      <c r="AK9" s="38"/>
      <c r="AL9" s="38"/>
      <c r="AM9" s="38"/>
      <c r="AN9" s="38"/>
      <c r="AO9" s="38"/>
      <c r="AP9" s="38"/>
      <c r="AQ9" s="38"/>
      <c r="AR9" s="22"/>
      <c r="AS9" s="22"/>
      <c r="AT9" s="22"/>
      <c r="AU9" s="97"/>
      <c r="AV9" s="6">
        <v>5.7</v>
      </c>
      <c r="AW9" s="3" t="str">
        <f t="shared" si="7"/>
        <v>C</v>
      </c>
      <c r="AX9" s="4">
        <f t="shared" si="8"/>
        <v>2</v>
      </c>
      <c r="AY9" s="13" t="str">
        <f t="shared" si="9"/>
        <v>2.0</v>
      </c>
      <c r="AZ9" s="15">
        <v>6</v>
      </c>
      <c r="BA9" s="3" t="str">
        <f t="shared" si="10"/>
        <v>C</v>
      </c>
      <c r="BB9" s="4">
        <f t="shared" si="11"/>
        <v>2</v>
      </c>
      <c r="BC9" s="122" t="str">
        <f t="shared" si="12"/>
        <v>2.0</v>
      </c>
      <c r="BD9" s="200">
        <v>5.2</v>
      </c>
      <c r="BE9" s="225">
        <v>4</v>
      </c>
      <c r="BF9" s="225"/>
      <c r="BG9" s="116">
        <f t="shared" si="13"/>
        <v>4.5</v>
      </c>
      <c r="BH9" s="117">
        <f t="shared" si="14"/>
        <v>4.5</v>
      </c>
      <c r="BI9" s="118" t="str">
        <f t="shared" si="15"/>
        <v>D</v>
      </c>
      <c r="BJ9" s="119">
        <f t="shared" si="16"/>
        <v>1</v>
      </c>
      <c r="BK9" s="119" t="str">
        <f t="shared" si="17"/>
        <v>1.0</v>
      </c>
      <c r="BL9" s="137">
        <v>4</v>
      </c>
      <c r="BM9" s="138">
        <v>4</v>
      </c>
      <c r="BN9" s="191">
        <v>7.3</v>
      </c>
      <c r="BO9" s="189">
        <v>7</v>
      </c>
      <c r="BP9" s="189"/>
      <c r="BQ9" s="116">
        <f t="shared" si="18"/>
        <v>7.1</v>
      </c>
      <c r="BR9" s="117">
        <f t="shared" si="19"/>
        <v>7.1</v>
      </c>
      <c r="BS9" s="118" t="str">
        <f t="shared" si="20"/>
        <v>B</v>
      </c>
      <c r="BT9" s="119">
        <f t="shared" si="21"/>
        <v>3</v>
      </c>
      <c r="BU9" s="119" t="str">
        <f t="shared" si="22"/>
        <v>3.0</v>
      </c>
      <c r="BV9" s="137">
        <v>2</v>
      </c>
      <c r="BW9" s="138">
        <v>2</v>
      </c>
      <c r="BX9" s="251">
        <v>5.7</v>
      </c>
      <c r="BY9" s="256">
        <v>2</v>
      </c>
      <c r="BZ9" s="256">
        <v>5</v>
      </c>
      <c r="CA9" s="116">
        <f t="shared" si="23"/>
        <v>3.5</v>
      </c>
      <c r="CB9" s="117">
        <f t="shared" si="24"/>
        <v>5.3</v>
      </c>
      <c r="CC9" s="118" t="str">
        <f t="shared" si="25"/>
        <v>D+</v>
      </c>
      <c r="CD9" s="119">
        <f t="shared" si="26"/>
        <v>1.5</v>
      </c>
      <c r="CE9" s="119" t="str">
        <f t="shared" si="27"/>
        <v>1.5</v>
      </c>
      <c r="CF9" s="137">
        <v>2</v>
      </c>
      <c r="CG9" s="138">
        <v>2</v>
      </c>
      <c r="CH9" s="148">
        <v>5.7</v>
      </c>
      <c r="CI9" s="189">
        <v>6</v>
      </c>
      <c r="CJ9" s="189"/>
      <c r="CK9" s="116">
        <f t="shared" si="28"/>
        <v>5.9</v>
      </c>
      <c r="CL9" s="117">
        <f t="shared" si="29"/>
        <v>5.9</v>
      </c>
      <c r="CM9" s="118" t="str">
        <f t="shared" si="30"/>
        <v>C</v>
      </c>
      <c r="CN9" s="119">
        <f t="shared" si="31"/>
        <v>2</v>
      </c>
      <c r="CO9" s="119" t="str">
        <f t="shared" si="32"/>
        <v>2.0</v>
      </c>
      <c r="CP9" s="137">
        <v>1</v>
      </c>
      <c r="CQ9" s="138">
        <v>1</v>
      </c>
      <c r="CR9" s="148">
        <v>5</v>
      </c>
      <c r="CS9" s="239">
        <v>1</v>
      </c>
      <c r="CT9" s="239">
        <v>5</v>
      </c>
      <c r="CU9" s="116">
        <f t="shared" si="33"/>
        <v>2.6</v>
      </c>
      <c r="CV9" s="117">
        <f t="shared" si="34"/>
        <v>5</v>
      </c>
      <c r="CW9" s="118" t="str">
        <f t="shared" si="35"/>
        <v>D+</v>
      </c>
      <c r="CX9" s="119">
        <f t="shared" si="0"/>
        <v>1.5</v>
      </c>
      <c r="CY9" s="119" t="str">
        <f t="shared" si="1"/>
        <v>1.5</v>
      </c>
      <c r="CZ9" s="137">
        <v>2</v>
      </c>
      <c r="DA9" s="138">
        <v>2</v>
      </c>
      <c r="DB9" s="148">
        <v>5</v>
      </c>
      <c r="DC9" s="239">
        <v>2</v>
      </c>
      <c r="DD9" s="239">
        <v>3</v>
      </c>
      <c r="DE9" s="116">
        <f t="shared" si="36"/>
        <v>3.2</v>
      </c>
      <c r="DF9" s="117">
        <f t="shared" si="37"/>
        <v>3.8</v>
      </c>
      <c r="DG9" s="118" t="str">
        <f t="shared" si="38"/>
        <v>F</v>
      </c>
      <c r="DH9" s="119">
        <f t="shared" si="39"/>
        <v>0</v>
      </c>
      <c r="DI9" s="119" t="str">
        <f t="shared" si="40"/>
        <v>0.0</v>
      </c>
      <c r="DJ9" s="137">
        <v>3</v>
      </c>
      <c r="DK9" s="138"/>
      <c r="DL9" s="301">
        <f t="shared" si="41"/>
        <v>14</v>
      </c>
      <c r="DM9" s="310">
        <f t="shared" si="42"/>
        <v>1.2857142857142858</v>
      </c>
      <c r="DN9" s="312" t="str">
        <f t="shared" si="43"/>
        <v>1.29</v>
      </c>
      <c r="DO9" s="296" t="str">
        <f t="shared" si="44"/>
        <v>Lên lớp</v>
      </c>
      <c r="DP9" s="297">
        <f t="shared" si="45"/>
        <v>11</v>
      </c>
      <c r="DQ9" s="298">
        <f t="shared" si="46"/>
        <v>1.6363636363636365</v>
      </c>
      <c r="DR9" s="296" t="str">
        <f t="shared" si="47"/>
        <v>Lên lớp</v>
      </c>
      <c r="DT9" s="212">
        <v>5</v>
      </c>
      <c r="DU9" s="189">
        <v>5</v>
      </c>
      <c r="DV9" s="189"/>
      <c r="DW9" s="116">
        <f t="shared" si="48"/>
        <v>5</v>
      </c>
      <c r="DX9" s="117">
        <f t="shared" si="49"/>
        <v>5</v>
      </c>
      <c r="DY9" s="118" t="str">
        <f t="shared" si="50"/>
        <v>D+</v>
      </c>
      <c r="DZ9" s="119">
        <f t="shared" si="51"/>
        <v>1.5</v>
      </c>
      <c r="EA9" s="119" t="str">
        <f t="shared" si="52"/>
        <v>1.5</v>
      </c>
      <c r="EB9" s="137">
        <v>3</v>
      </c>
      <c r="EC9" s="138">
        <v>3</v>
      </c>
      <c r="ED9" s="191">
        <v>7.8</v>
      </c>
      <c r="EE9" s="189">
        <v>8</v>
      </c>
      <c r="EF9" s="189"/>
      <c r="EG9" s="116">
        <f t="shared" si="53"/>
        <v>7.9</v>
      </c>
      <c r="EH9" s="117">
        <f t="shared" si="54"/>
        <v>7.9</v>
      </c>
      <c r="EI9" s="118" t="str">
        <f t="shared" si="55"/>
        <v>B</v>
      </c>
      <c r="EJ9" s="119">
        <f t="shared" si="56"/>
        <v>3</v>
      </c>
      <c r="EK9" s="119" t="str">
        <f t="shared" si="57"/>
        <v>3.0</v>
      </c>
      <c r="EL9" s="137">
        <v>3</v>
      </c>
      <c r="EM9" s="138">
        <v>3</v>
      </c>
      <c r="EN9" s="209">
        <v>5</v>
      </c>
      <c r="EO9" s="256">
        <v>4</v>
      </c>
      <c r="EP9" s="256"/>
      <c r="EQ9" s="116">
        <f t="shared" si="58"/>
        <v>4.4000000000000004</v>
      </c>
      <c r="ER9" s="117">
        <f t="shared" si="59"/>
        <v>4.4000000000000004</v>
      </c>
      <c r="ES9" s="118" t="str">
        <f t="shared" si="60"/>
        <v>D</v>
      </c>
      <c r="ET9" s="119">
        <f t="shared" si="61"/>
        <v>1</v>
      </c>
      <c r="EU9" s="119" t="str">
        <f t="shared" si="62"/>
        <v>1.0</v>
      </c>
      <c r="EV9" s="137">
        <v>2</v>
      </c>
      <c r="EW9" s="138">
        <v>2</v>
      </c>
      <c r="EX9" s="209">
        <v>6.6</v>
      </c>
      <c r="EY9" s="189">
        <v>6</v>
      </c>
      <c r="EZ9" s="189"/>
      <c r="FA9" s="116">
        <f t="shared" si="63"/>
        <v>6.2</v>
      </c>
      <c r="FB9" s="117">
        <f t="shared" si="64"/>
        <v>6.2</v>
      </c>
      <c r="FC9" s="118" t="str">
        <f t="shared" si="65"/>
        <v>C</v>
      </c>
      <c r="FD9" s="119">
        <f t="shared" si="66"/>
        <v>2</v>
      </c>
      <c r="FE9" s="119" t="str">
        <f t="shared" si="67"/>
        <v>2.0</v>
      </c>
      <c r="FF9" s="137">
        <v>3</v>
      </c>
      <c r="FG9" s="138">
        <v>3</v>
      </c>
      <c r="FH9" s="148">
        <v>6.2</v>
      </c>
      <c r="FI9" s="239">
        <v>5</v>
      </c>
      <c r="FJ9" s="239"/>
      <c r="FK9" s="116">
        <f t="shared" si="68"/>
        <v>5.5</v>
      </c>
      <c r="FL9" s="117">
        <f t="shared" si="69"/>
        <v>5.5</v>
      </c>
      <c r="FM9" s="118" t="str">
        <f t="shared" si="70"/>
        <v>C</v>
      </c>
      <c r="FN9" s="119">
        <f t="shared" si="71"/>
        <v>2</v>
      </c>
      <c r="FO9" s="119" t="str">
        <f t="shared" si="2"/>
        <v>2.0</v>
      </c>
      <c r="FP9" s="137">
        <v>3</v>
      </c>
      <c r="FQ9" s="138">
        <v>3</v>
      </c>
      <c r="FR9" s="301">
        <f t="shared" si="72"/>
        <v>14</v>
      </c>
      <c r="FS9" s="310">
        <f t="shared" si="73"/>
        <v>1.9642857142857142</v>
      </c>
      <c r="FT9" s="312" t="str">
        <f t="shared" si="74"/>
        <v>1.96</v>
      </c>
      <c r="FU9" s="189" t="str">
        <f t="shared" si="75"/>
        <v>Lên lớp</v>
      </c>
      <c r="FV9" s="526">
        <f t="shared" si="76"/>
        <v>28</v>
      </c>
      <c r="FW9" s="310">
        <f t="shared" si="77"/>
        <v>1.625</v>
      </c>
      <c r="FX9" s="312" t="str">
        <f t="shared" si="78"/>
        <v>1.63</v>
      </c>
      <c r="FY9" s="527">
        <f t="shared" si="79"/>
        <v>25</v>
      </c>
      <c r="FZ9" s="528">
        <f t="shared" si="80"/>
        <v>1.82</v>
      </c>
      <c r="GA9" s="529" t="str">
        <f t="shared" si="81"/>
        <v>Lên lớp</v>
      </c>
      <c r="GB9" s="131"/>
      <c r="GC9" s="148">
        <v>8.8000000000000007</v>
      </c>
      <c r="GD9" s="239">
        <v>8</v>
      </c>
      <c r="GE9" s="239"/>
      <c r="GF9" s="116">
        <f t="shared" si="82"/>
        <v>8.3000000000000007</v>
      </c>
      <c r="GG9" s="117">
        <f t="shared" si="83"/>
        <v>8.3000000000000007</v>
      </c>
      <c r="GH9" s="118" t="str">
        <f t="shared" si="3"/>
        <v>B+</v>
      </c>
      <c r="GI9" s="119">
        <f t="shared" si="4"/>
        <v>3.5</v>
      </c>
      <c r="GJ9" s="119" t="str">
        <f t="shared" si="5"/>
        <v>3.5</v>
      </c>
      <c r="GK9" s="137">
        <v>3</v>
      </c>
      <c r="GL9" s="138">
        <v>3</v>
      </c>
      <c r="GM9" s="209">
        <v>7.6</v>
      </c>
      <c r="GN9" s="239">
        <v>6</v>
      </c>
      <c r="GO9" s="239"/>
      <c r="GP9" s="116">
        <f t="shared" si="84"/>
        <v>6.6</v>
      </c>
      <c r="GQ9" s="117">
        <f t="shared" si="85"/>
        <v>6.6</v>
      </c>
      <c r="GR9" s="118" t="str">
        <f t="shared" si="86"/>
        <v>C+</v>
      </c>
      <c r="GS9" s="119">
        <f t="shared" si="87"/>
        <v>2.5</v>
      </c>
      <c r="GT9" s="119" t="str">
        <f t="shared" si="88"/>
        <v>2.5</v>
      </c>
      <c r="GU9" s="137">
        <v>2</v>
      </c>
      <c r="GV9" s="138">
        <v>2</v>
      </c>
      <c r="GW9" s="148">
        <v>5</v>
      </c>
      <c r="GX9" s="189">
        <v>2</v>
      </c>
      <c r="GY9" s="189">
        <v>5</v>
      </c>
      <c r="GZ9" s="116">
        <f t="shared" si="89"/>
        <v>3.2</v>
      </c>
      <c r="HA9" s="117">
        <f t="shared" si="90"/>
        <v>5</v>
      </c>
      <c r="HB9" s="118" t="str">
        <f t="shared" si="91"/>
        <v>D+</v>
      </c>
      <c r="HC9" s="119">
        <f t="shared" si="92"/>
        <v>1.5</v>
      </c>
      <c r="HD9" s="119" t="str">
        <f t="shared" si="93"/>
        <v>1.5</v>
      </c>
      <c r="HE9" s="137">
        <v>2</v>
      </c>
      <c r="HF9" s="138">
        <v>2</v>
      </c>
      <c r="HG9" s="191">
        <v>7.1</v>
      </c>
      <c r="HH9" s="239">
        <v>6</v>
      </c>
      <c r="HI9" s="239"/>
      <c r="HJ9" s="116">
        <f t="shared" si="94"/>
        <v>6.4</v>
      </c>
      <c r="HK9" s="117">
        <f t="shared" si="95"/>
        <v>6.4</v>
      </c>
      <c r="HL9" s="118" t="str">
        <f t="shared" si="96"/>
        <v>C</v>
      </c>
      <c r="HM9" s="119">
        <f t="shared" si="97"/>
        <v>2</v>
      </c>
      <c r="HN9" s="119" t="str">
        <f t="shared" si="98"/>
        <v>2.0</v>
      </c>
      <c r="HO9" s="137">
        <v>2</v>
      </c>
      <c r="HP9" s="138">
        <v>2</v>
      </c>
      <c r="HQ9" s="209">
        <v>5.5</v>
      </c>
      <c r="HR9" s="239">
        <v>3</v>
      </c>
      <c r="HS9" s="239"/>
      <c r="HT9" s="116">
        <f t="shared" si="99"/>
        <v>4</v>
      </c>
      <c r="HU9" s="117">
        <f t="shared" si="100"/>
        <v>4</v>
      </c>
      <c r="HV9" s="118" t="str">
        <f t="shared" si="101"/>
        <v>D</v>
      </c>
      <c r="HW9" s="119">
        <f t="shared" si="102"/>
        <v>1</v>
      </c>
      <c r="HX9" s="119" t="str">
        <f t="shared" si="103"/>
        <v>1.0</v>
      </c>
      <c r="HY9" s="137">
        <v>2</v>
      </c>
      <c r="HZ9" s="138">
        <v>2</v>
      </c>
      <c r="IA9" s="209">
        <v>7.2</v>
      </c>
      <c r="IB9" s="239">
        <v>6</v>
      </c>
      <c r="IC9" s="239"/>
      <c r="ID9" s="116">
        <f t="shared" si="104"/>
        <v>6.5</v>
      </c>
      <c r="IE9" s="117">
        <f t="shared" si="105"/>
        <v>6.5</v>
      </c>
      <c r="IF9" s="118" t="str">
        <f t="shared" si="106"/>
        <v>C+</v>
      </c>
      <c r="IG9" s="119">
        <f t="shared" si="107"/>
        <v>2.5</v>
      </c>
      <c r="IH9" s="119" t="str">
        <f t="shared" si="108"/>
        <v>2.5</v>
      </c>
      <c r="II9" s="137">
        <v>2</v>
      </c>
      <c r="IJ9" s="138">
        <v>2</v>
      </c>
      <c r="IK9" s="301">
        <f t="shared" si="109"/>
        <v>13</v>
      </c>
      <c r="IL9" s="310">
        <f t="shared" si="110"/>
        <v>2.2692307692307692</v>
      </c>
      <c r="IM9" s="312" t="str">
        <f t="shared" si="111"/>
        <v>2.27</v>
      </c>
      <c r="IN9" s="130"/>
      <c r="IO9" s="130"/>
      <c r="IP9" s="130"/>
      <c r="IQ9" s="130"/>
      <c r="IR9" s="130"/>
      <c r="IS9" s="130"/>
      <c r="IT9" s="130"/>
      <c r="IU9" s="130"/>
      <c r="IV9" s="130"/>
      <c r="IW9" s="131"/>
    </row>
    <row r="10" spans="1:257" ht="18">
      <c r="A10" s="22">
        <v>10</v>
      </c>
      <c r="B10" s="22" t="s">
        <v>525</v>
      </c>
      <c r="C10" s="36" t="s">
        <v>556</v>
      </c>
      <c r="D10" s="57" t="s">
        <v>557</v>
      </c>
      <c r="E10" s="2" t="s">
        <v>77</v>
      </c>
      <c r="F10" s="2"/>
      <c r="G10" s="55" t="s">
        <v>558</v>
      </c>
      <c r="H10" s="37" t="s">
        <v>36</v>
      </c>
      <c r="I10" s="22" t="s">
        <v>63</v>
      </c>
      <c r="J10" s="22" t="s">
        <v>37</v>
      </c>
      <c r="K10" s="38" t="s">
        <v>38</v>
      </c>
      <c r="L10" s="331">
        <v>5</v>
      </c>
      <c r="M10" s="331"/>
      <c r="N10" s="331"/>
      <c r="O10" s="331"/>
      <c r="P10" s="331"/>
      <c r="Q10" s="331"/>
      <c r="R10" s="331"/>
      <c r="S10" s="331"/>
      <c r="T10" s="329">
        <f t="shared" si="6"/>
        <v>1.6666666666666667</v>
      </c>
      <c r="U10" s="329">
        <f t="shared" si="6"/>
        <v>0</v>
      </c>
      <c r="V10" s="329">
        <f t="shared" si="6"/>
        <v>0</v>
      </c>
      <c r="W10" s="332"/>
      <c r="X10" s="347"/>
      <c r="Y10" s="347"/>
      <c r="Z10" s="347"/>
      <c r="AA10" s="347"/>
      <c r="AB10" s="38"/>
      <c r="AC10" s="38"/>
      <c r="AD10" s="38"/>
      <c r="AE10" s="38"/>
      <c r="AF10" s="38"/>
      <c r="AG10" s="38"/>
      <c r="AH10" s="38"/>
      <c r="AI10" s="38"/>
      <c r="AJ10" s="38"/>
      <c r="AK10" s="38"/>
      <c r="AL10" s="38"/>
      <c r="AM10" s="38"/>
      <c r="AN10" s="38"/>
      <c r="AO10" s="38"/>
      <c r="AP10" s="38"/>
      <c r="AQ10" s="38"/>
      <c r="AR10" s="22"/>
      <c r="AS10" s="22"/>
      <c r="AT10" s="22"/>
      <c r="AU10" s="97"/>
      <c r="AV10" s="6">
        <v>6.3</v>
      </c>
      <c r="AW10" s="3" t="str">
        <f t="shared" si="7"/>
        <v>C</v>
      </c>
      <c r="AX10" s="4">
        <f t="shared" si="8"/>
        <v>2</v>
      </c>
      <c r="AY10" s="13" t="str">
        <f t="shared" si="9"/>
        <v>2.0</v>
      </c>
      <c r="AZ10" s="15">
        <v>6</v>
      </c>
      <c r="BA10" s="3" t="str">
        <f t="shared" si="10"/>
        <v>C</v>
      </c>
      <c r="BB10" s="4">
        <f t="shared" si="11"/>
        <v>2</v>
      </c>
      <c r="BC10" s="122" t="str">
        <f t="shared" si="12"/>
        <v>2.0</v>
      </c>
      <c r="BD10" s="200">
        <v>6.8</v>
      </c>
      <c r="BE10" s="225">
        <v>4</v>
      </c>
      <c r="BF10" s="225"/>
      <c r="BG10" s="116">
        <f t="shared" si="13"/>
        <v>5.0999999999999996</v>
      </c>
      <c r="BH10" s="117">
        <f t="shared" si="14"/>
        <v>5.0999999999999996</v>
      </c>
      <c r="BI10" s="118" t="str">
        <f t="shared" si="15"/>
        <v>D+</v>
      </c>
      <c r="BJ10" s="119">
        <f t="shared" si="16"/>
        <v>1.5</v>
      </c>
      <c r="BK10" s="119" t="str">
        <f t="shared" si="17"/>
        <v>1.5</v>
      </c>
      <c r="BL10" s="137">
        <v>4</v>
      </c>
      <c r="BM10" s="138">
        <v>4</v>
      </c>
      <c r="BN10" s="191">
        <v>6</v>
      </c>
      <c r="BO10" s="189">
        <v>7</v>
      </c>
      <c r="BP10" s="189"/>
      <c r="BQ10" s="116">
        <f t="shared" si="18"/>
        <v>6.6</v>
      </c>
      <c r="BR10" s="117">
        <f t="shared" si="19"/>
        <v>6.6</v>
      </c>
      <c r="BS10" s="118" t="str">
        <f t="shared" si="20"/>
        <v>C+</v>
      </c>
      <c r="BT10" s="119">
        <f t="shared" si="21"/>
        <v>2.5</v>
      </c>
      <c r="BU10" s="119" t="str">
        <f t="shared" si="22"/>
        <v>2.5</v>
      </c>
      <c r="BV10" s="137">
        <v>2</v>
      </c>
      <c r="BW10" s="138">
        <v>2</v>
      </c>
      <c r="BX10" s="251">
        <v>6.3</v>
      </c>
      <c r="BY10" s="256">
        <v>7</v>
      </c>
      <c r="BZ10" s="256"/>
      <c r="CA10" s="116">
        <f t="shared" si="23"/>
        <v>6.7</v>
      </c>
      <c r="CB10" s="117">
        <f t="shared" si="24"/>
        <v>6.7</v>
      </c>
      <c r="CC10" s="118" t="str">
        <f t="shared" si="25"/>
        <v>C+</v>
      </c>
      <c r="CD10" s="119">
        <f t="shared" si="26"/>
        <v>2.5</v>
      </c>
      <c r="CE10" s="119" t="str">
        <f t="shared" si="27"/>
        <v>2.5</v>
      </c>
      <c r="CF10" s="137">
        <v>2</v>
      </c>
      <c r="CG10" s="138">
        <v>2</v>
      </c>
      <c r="CH10" s="148">
        <v>7</v>
      </c>
      <c r="CI10" s="189">
        <v>7</v>
      </c>
      <c r="CJ10" s="189"/>
      <c r="CK10" s="116">
        <f t="shared" si="28"/>
        <v>7</v>
      </c>
      <c r="CL10" s="117">
        <f t="shared" si="29"/>
        <v>7</v>
      </c>
      <c r="CM10" s="118" t="str">
        <f t="shared" si="30"/>
        <v>B</v>
      </c>
      <c r="CN10" s="119">
        <f t="shared" si="31"/>
        <v>3</v>
      </c>
      <c r="CO10" s="119" t="str">
        <f t="shared" si="32"/>
        <v>3.0</v>
      </c>
      <c r="CP10" s="137">
        <v>1</v>
      </c>
      <c r="CQ10" s="138">
        <v>1</v>
      </c>
      <c r="CR10" s="148">
        <v>5.8</v>
      </c>
      <c r="CS10" s="239">
        <v>2</v>
      </c>
      <c r="CT10" s="239">
        <v>6</v>
      </c>
      <c r="CU10" s="116">
        <f t="shared" si="33"/>
        <v>3.5</v>
      </c>
      <c r="CV10" s="117">
        <f t="shared" si="34"/>
        <v>5.9</v>
      </c>
      <c r="CW10" s="118" t="str">
        <f t="shared" si="35"/>
        <v>C</v>
      </c>
      <c r="CX10" s="119">
        <f t="shared" si="0"/>
        <v>2</v>
      </c>
      <c r="CY10" s="119" t="str">
        <f t="shared" si="1"/>
        <v>2.0</v>
      </c>
      <c r="CZ10" s="137">
        <v>2</v>
      </c>
      <c r="DA10" s="138">
        <v>2</v>
      </c>
      <c r="DB10" s="148">
        <v>5.5</v>
      </c>
      <c r="DC10" s="239">
        <v>4</v>
      </c>
      <c r="DD10" s="239"/>
      <c r="DE10" s="116">
        <f t="shared" si="36"/>
        <v>4.5999999999999996</v>
      </c>
      <c r="DF10" s="117">
        <f t="shared" si="37"/>
        <v>4.5999999999999996</v>
      </c>
      <c r="DG10" s="118" t="str">
        <f t="shared" si="38"/>
        <v>D</v>
      </c>
      <c r="DH10" s="119">
        <f t="shared" si="39"/>
        <v>1</v>
      </c>
      <c r="DI10" s="119" t="str">
        <f t="shared" si="40"/>
        <v>1.0</v>
      </c>
      <c r="DJ10" s="137">
        <v>3</v>
      </c>
      <c r="DK10" s="138">
        <v>3</v>
      </c>
      <c r="DL10" s="301">
        <f t="shared" si="41"/>
        <v>14</v>
      </c>
      <c r="DM10" s="310">
        <f t="shared" si="42"/>
        <v>1.8571428571428572</v>
      </c>
      <c r="DN10" s="312" t="str">
        <f t="shared" si="43"/>
        <v>1.86</v>
      </c>
      <c r="DO10" s="296" t="str">
        <f t="shared" si="44"/>
        <v>Lên lớp</v>
      </c>
      <c r="DP10" s="297">
        <f t="shared" si="45"/>
        <v>14</v>
      </c>
      <c r="DQ10" s="298">
        <f t="shared" si="46"/>
        <v>1.8571428571428572</v>
      </c>
      <c r="DR10" s="296" t="str">
        <f t="shared" si="47"/>
        <v>Lên lớp</v>
      </c>
      <c r="DT10" s="212">
        <v>6.6</v>
      </c>
      <c r="DU10" s="189">
        <v>8</v>
      </c>
      <c r="DV10" s="189"/>
      <c r="DW10" s="116">
        <f t="shared" si="48"/>
        <v>7.4</v>
      </c>
      <c r="DX10" s="117">
        <f t="shared" si="49"/>
        <v>7.4</v>
      </c>
      <c r="DY10" s="118" t="str">
        <f t="shared" si="50"/>
        <v>B</v>
      </c>
      <c r="DZ10" s="119">
        <f t="shared" si="51"/>
        <v>3</v>
      </c>
      <c r="EA10" s="119" t="str">
        <f t="shared" si="52"/>
        <v>3.0</v>
      </c>
      <c r="EB10" s="137">
        <v>3</v>
      </c>
      <c r="EC10" s="138">
        <v>3</v>
      </c>
      <c r="ED10" s="191">
        <v>7.3</v>
      </c>
      <c r="EE10" s="189">
        <v>5</v>
      </c>
      <c r="EF10" s="189"/>
      <c r="EG10" s="116">
        <f t="shared" si="53"/>
        <v>5.9</v>
      </c>
      <c r="EH10" s="117">
        <f t="shared" si="54"/>
        <v>5.9</v>
      </c>
      <c r="EI10" s="118" t="str">
        <f t="shared" si="55"/>
        <v>C</v>
      </c>
      <c r="EJ10" s="119">
        <f t="shared" si="56"/>
        <v>2</v>
      </c>
      <c r="EK10" s="119" t="str">
        <f t="shared" si="57"/>
        <v>2.0</v>
      </c>
      <c r="EL10" s="137">
        <v>3</v>
      </c>
      <c r="EM10" s="138">
        <v>3</v>
      </c>
      <c r="EN10" s="209">
        <v>5</v>
      </c>
      <c r="EO10" s="256">
        <v>5</v>
      </c>
      <c r="EP10" s="256"/>
      <c r="EQ10" s="116">
        <f t="shared" si="58"/>
        <v>5</v>
      </c>
      <c r="ER10" s="117">
        <f t="shared" si="59"/>
        <v>5</v>
      </c>
      <c r="ES10" s="118" t="str">
        <f t="shared" si="60"/>
        <v>D+</v>
      </c>
      <c r="ET10" s="119">
        <f t="shared" si="61"/>
        <v>1.5</v>
      </c>
      <c r="EU10" s="119" t="str">
        <f t="shared" si="62"/>
        <v>1.5</v>
      </c>
      <c r="EV10" s="137">
        <v>2</v>
      </c>
      <c r="EW10" s="138">
        <v>2</v>
      </c>
      <c r="EX10" s="209">
        <v>5.8</v>
      </c>
      <c r="EY10" s="189">
        <v>7</v>
      </c>
      <c r="EZ10" s="189"/>
      <c r="FA10" s="116">
        <f t="shared" si="63"/>
        <v>6.5</v>
      </c>
      <c r="FB10" s="117">
        <f t="shared" si="64"/>
        <v>6.5</v>
      </c>
      <c r="FC10" s="118" t="str">
        <f t="shared" si="65"/>
        <v>C+</v>
      </c>
      <c r="FD10" s="119">
        <f t="shared" si="66"/>
        <v>2.5</v>
      </c>
      <c r="FE10" s="119" t="str">
        <f t="shared" si="67"/>
        <v>2.5</v>
      </c>
      <c r="FF10" s="137">
        <v>3</v>
      </c>
      <c r="FG10" s="138">
        <v>3</v>
      </c>
      <c r="FH10" s="148">
        <v>6.6</v>
      </c>
      <c r="FI10" s="239">
        <v>7</v>
      </c>
      <c r="FJ10" s="239"/>
      <c r="FK10" s="116">
        <f t="shared" si="68"/>
        <v>6.8</v>
      </c>
      <c r="FL10" s="117">
        <f t="shared" si="69"/>
        <v>6.8</v>
      </c>
      <c r="FM10" s="118" t="str">
        <f t="shared" si="70"/>
        <v>C+</v>
      </c>
      <c r="FN10" s="119">
        <f t="shared" si="71"/>
        <v>2.5</v>
      </c>
      <c r="FO10" s="119" t="str">
        <f t="shared" si="2"/>
        <v>2.5</v>
      </c>
      <c r="FP10" s="137">
        <v>3</v>
      </c>
      <c r="FQ10" s="138">
        <v>3</v>
      </c>
      <c r="FR10" s="301">
        <f t="shared" si="72"/>
        <v>14</v>
      </c>
      <c r="FS10" s="310">
        <f t="shared" si="73"/>
        <v>2.3571428571428572</v>
      </c>
      <c r="FT10" s="312" t="str">
        <f t="shared" si="74"/>
        <v>2.36</v>
      </c>
      <c r="FU10" s="189" t="str">
        <f t="shared" si="75"/>
        <v>Lên lớp</v>
      </c>
      <c r="FV10" s="526">
        <f t="shared" si="76"/>
        <v>28</v>
      </c>
      <c r="FW10" s="310">
        <f t="shared" si="77"/>
        <v>2.1071428571428572</v>
      </c>
      <c r="FX10" s="312" t="str">
        <f t="shared" si="78"/>
        <v>2.11</v>
      </c>
      <c r="FY10" s="527">
        <f t="shared" si="79"/>
        <v>28</v>
      </c>
      <c r="FZ10" s="528">
        <f t="shared" si="80"/>
        <v>2.1071428571428572</v>
      </c>
      <c r="GA10" s="529" t="str">
        <f t="shared" si="81"/>
        <v>Lên lớp</v>
      </c>
      <c r="GB10" s="131"/>
      <c r="GC10" s="148">
        <v>9.8000000000000007</v>
      </c>
      <c r="GD10" s="239">
        <v>8</v>
      </c>
      <c r="GE10" s="239"/>
      <c r="GF10" s="116">
        <f t="shared" si="82"/>
        <v>8.6999999999999993</v>
      </c>
      <c r="GG10" s="117">
        <f t="shared" si="83"/>
        <v>8.6999999999999993</v>
      </c>
      <c r="GH10" s="118" t="str">
        <f t="shared" si="3"/>
        <v>A</v>
      </c>
      <c r="GI10" s="119">
        <f t="shared" si="4"/>
        <v>4</v>
      </c>
      <c r="GJ10" s="119" t="str">
        <f t="shared" si="5"/>
        <v>4.0</v>
      </c>
      <c r="GK10" s="137">
        <v>3</v>
      </c>
      <c r="GL10" s="138">
        <v>3</v>
      </c>
      <c r="GM10" s="209">
        <v>7</v>
      </c>
      <c r="GN10" s="239">
        <v>8</v>
      </c>
      <c r="GO10" s="239"/>
      <c r="GP10" s="116">
        <f t="shared" si="84"/>
        <v>7.6</v>
      </c>
      <c r="GQ10" s="117">
        <f t="shared" si="85"/>
        <v>7.6</v>
      </c>
      <c r="GR10" s="118" t="str">
        <f t="shared" si="86"/>
        <v>B</v>
      </c>
      <c r="GS10" s="119">
        <f t="shared" si="87"/>
        <v>3</v>
      </c>
      <c r="GT10" s="119" t="str">
        <f t="shared" si="88"/>
        <v>3.0</v>
      </c>
      <c r="GU10" s="137">
        <v>2</v>
      </c>
      <c r="GV10" s="138">
        <v>2</v>
      </c>
      <c r="GW10" s="148">
        <v>6.6</v>
      </c>
      <c r="GX10" s="189">
        <v>7</v>
      </c>
      <c r="GY10" s="189"/>
      <c r="GZ10" s="116">
        <f t="shared" si="89"/>
        <v>6.8</v>
      </c>
      <c r="HA10" s="117">
        <f t="shared" si="90"/>
        <v>6.8</v>
      </c>
      <c r="HB10" s="118" t="str">
        <f t="shared" si="91"/>
        <v>C+</v>
      </c>
      <c r="HC10" s="119">
        <f t="shared" si="92"/>
        <v>2.5</v>
      </c>
      <c r="HD10" s="119" t="str">
        <f t="shared" si="93"/>
        <v>2.5</v>
      </c>
      <c r="HE10" s="137">
        <v>2</v>
      </c>
      <c r="HF10" s="138">
        <v>2</v>
      </c>
      <c r="HG10" s="191">
        <v>6.1</v>
      </c>
      <c r="HH10" s="239">
        <v>6</v>
      </c>
      <c r="HI10" s="239"/>
      <c r="HJ10" s="116">
        <f t="shared" si="94"/>
        <v>6</v>
      </c>
      <c r="HK10" s="117">
        <f t="shared" si="95"/>
        <v>6</v>
      </c>
      <c r="HL10" s="118" t="str">
        <f t="shared" si="96"/>
        <v>C</v>
      </c>
      <c r="HM10" s="119">
        <f t="shared" si="97"/>
        <v>2</v>
      </c>
      <c r="HN10" s="119" t="str">
        <f t="shared" si="98"/>
        <v>2.0</v>
      </c>
      <c r="HO10" s="137">
        <v>2</v>
      </c>
      <c r="HP10" s="138">
        <v>2</v>
      </c>
      <c r="HQ10" s="209">
        <v>5</v>
      </c>
      <c r="HR10" s="239">
        <v>6</v>
      </c>
      <c r="HS10" s="239"/>
      <c r="HT10" s="116">
        <f t="shared" si="99"/>
        <v>5.6</v>
      </c>
      <c r="HU10" s="117">
        <f t="shared" si="100"/>
        <v>5.6</v>
      </c>
      <c r="HV10" s="118" t="str">
        <f t="shared" si="101"/>
        <v>C</v>
      </c>
      <c r="HW10" s="119">
        <f t="shared" si="102"/>
        <v>2</v>
      </c>
      <c r="HX10" s="119" t="str">
        <f t="shared" si="103"/>
        <v>2.0</v>
      </c>
      <c r="HY10" s="137">
        <v>2</v>
      </c>
      <c r="HZ10" s="138">
        <v>2</v>
      </c>
      <c r="IA10" s="209">
        <v>7</v>
      </c>
      <c r="IB10" s="239">
        <v>8</v>
      </c>
      <c r="IC10" s="239"/>
      <c r="ID10" s="116">
        <f t="shared" si="104"/>
        <v>7.6</v>
      </c>
      <c r="IE10" s="117">
        <f t="shared" si="105"/>
        <v>7.6</v>
      </c>
      <c r="IF10" s="118" t="str">
        <f t="shared" si="106"/>
        <v>B</v>
      </c>
      <c r="IG10" s="119">
        <f t="shared" si="107"/>
        <v>3</v>
      </c>
      <c r="IH10" s="119" t="str">
        <f t="shared" si="108"/>
        <v>3.0</v>
      </c>
      <c r="II10" s="137">
        <v>2</v>
      </c>
      <c r="IJ10" s="138">
        <v>2</v>
      </c>
      <c r="IK10" s="301">
        <f t="shared" si="109"/>
        <v>13</v>
      </c>
      <c r="IL10" s="310">
        <f t="shared" si="110"/>
        <v>2.8461538461538463</v>
      </c>
      <c r="IM10" s="312" t="str">
        <f t="shared" si="111"/>
        <v>2.85</v>
      </c>
      <c r="IN10" s="130"/>
      <c r="IO10" s="130"/>
      <c r="IP10" s="130"/>
      <c r="IQ10" s="130"/>
      <c r="IR10" s="130"/>
      <c r="IS10" s="130"/>
      <c r="IT10" s="130"/>
      <c r="IU10" s="130"/>
      <c r="IV10" s="130"/>
      <c r="IW10" s="131"/>
    </row>
    <row r="11" spans="1:257" ht="18">
      <c r="A11" s="22">
        <v>11</v>
      </c>
      <c r="B11" s="22" t="s">
        <v>525</v>
      </c>
      <c r="C11" s="36" t="s">
        <v>559</v>
      </c>
      <c r="D11" s="57" t="s">
        <v>560</v>
      </c>
      <c r="E11" s="2" t="s">
        <v>21</v>
      </c>
      <c r="F11" s="2"/>
      <c r="G11" s="55" t="s">
        <v>187</v>
      </c>
      <c r="H11" s="37" t="s">
        <v>36</v>
      </c>
      <c r="I11" s="22" t="s">
        <v>625</v>
      </c>
      <c r="J11" s="22" t="s">
        <v>37</v>
      </c>
      <c r="K11" s="38" t="s">
        <v>38</v>
      </c>
      <c r="L11" s="331">
        <v>6</v>
      </c>
      <c r="M11" s="331"/>
      <c r="N11" s="331"/>
      <c r="O11" s="331"/>
      <c r="P11" s="331"/>
      <c r="Q11" s="331"/>
      <c r="R11" s="331"/>
      <c r="S11" s="331"/>
      <c r="T11" s="329">
        <f t="shared" si="6"/>
        <v>2</v>
      </c>
      <c r="U11" s="329">
        <f t="shared" si="6"/>
        <v>0</v>
      </c>
      <c r="V11" s="329">
        <f t="shared" si="6"/>
        <v>0</v>
      </c>
      <c r="W11" s="332"/>
      <c r="X11" s="347"/>
      <c r="Y11" s="347"/>
      <c r="Z11" s="347"/>
      <c r="AA11" s="347"/>
      <c r="AB11" s="38"/>
      <c r="AC11" s="38"/>
      <c r="AD11" s="38"/>
      <c r="AE11" s="38"/>
      <c r="AF11" s="38"/>
      <c r="AG11" s="38"/>
      <c r="AH11" s="38"/>
      <c r="AI11" s="38"/>
      <c r="AJ11" s="38"/>
      <c r="AK11" s="38"/>
      <c r="AL11" s="38"/>
      <c r="AM11" s="38"/>
      <c r="AN11" s="38"/>
      <c r="AO11" s="38"/>
      <c r="AP11" s="38"/>
      <c r="AQ11" s="38"/>
      <c r="AR11" s="22"/>
      <c r="AS11" s="22"/>
      <c r="AT11" s="22"/>
      <c r="AU11" s="97"/>
      <c r="AV11" s="6">
        <v>6</v>
      </c>
      <c r="AW11" s="3" t="str">
        <f t="shared" si="7"/>
        <v>C</v>
      </c>
      <c r="AX11" s="4">
        <f t="shared" si="8"/>
        <v>2</v>
      </c>
      <c r="AY11" s="13" t="str">
        <f t="shared" si="9"/>
        <v>2.0</v>
      </c>
      <c r="AZ11" s="15">
        <v>7</v>
      </c>
      <c r="BA11" s="3" t="str">
        <f t="shared" si="10"/>
        <v>B</v>
      </c>
      <c r="BB11" s="4">
        <f t="shared" si="11"/>
        <v>3</v>
      </c>
      <c r="BC11" s="122" t="str">
        <f t="shared" si="12"/>
        <v>3.0</v>
      </c>
      <c r="BD11" s="200">
        <v>6.6</v>
      </c>
      <c r="BE11" s="225">
        <v>6</v>
      </c>
      <c r="BF11" s="225"/>
      <c r="BG11" s="116">
        <f t="shared" si="13"/>
        <v>6.2</v>
      </c>
      <c r="BH11" s="117">
        <f t="shared" si="14"/>
        <v>6.2</v>
      </c>
      <c r="BI11" s="118" t="str">
        <f t="shared" si="15"/>
        <v>C</v>
      </c>
      <c r="BJ11" s="119">
        <f t="shared" si="16"/>
        <v>2</v>
      </c>
      <c r="BK11" s="119" t="str">
        <f t="shared" si="17"/>
        <v>2.0</v>
      </c>
      <c r="BL11" s="137">
        <v>4</v>
      </c>
      <c r="BM11" s="138">
        <v>4</v>
      </c>
      <c r="BN11" s="191">
        <v>7.7</v>
      </c>
      <c r="BO11" s="189">
        <v>7</v>
      </c>
      <c r="BP11" s="189"/>
      <c r="BQ11" s="116">
        <f t="shared" si="18"/>
        <v>7.3</v>
      </c>
      <c r="BR11" s="117">
        <f t="shared" si="19"/>
        <v>7.3</v>
      </c>
      <c r="BS11" s="118" t="str">
        <f t="shared" si="20"/>
        <v>B</v>
      </c>
      <c r="BT11" s="119">
        <f t="shared" si="21"/>
        <v>3</v>
      </c>
      <c r="BU11" s="119" t="str">
        <f t="shared" si="22"/>
        <v>3.0</v>
      </c>
      <c r="BV11" s="137">
        <v>2</v>
      </c>
      <c r="BW11" s="138">
        <v>2</v>
      </c>
      <c r="BX11" s="251">
        <v>6.3</v>
      </c>
      <c r="BY11" s="256">
        <v>8</v>
      </c>
      <c r="BZ11" s="256"/>
      <c r="CA11" s="116">
        <f t="shared" si="23"/>
        <v>7.3</v>
      </c>
      <c r="CB11" s="117">
        <f t="shared" si="24"/>
        <v>7.3</v>
      </c>
      <c r="CC11" s="118" t="str">
        <f t="shared" si="25"/>
        <v>B</v>
      </c>
      <c r="CD11" s="119">
        <f t="shared" si="26"/>
        <v>3</v>
      </c>
      <c r="CE11" s="119" t="str">
        <f t="shared" si="27"/>
        <v>3.0</v>
      </c>
      <c r="CF11" s="137">
        <v>2</v>
      </c>
      <c r="CG11" s="138">
        <v>2</v>
      </c>
      <c r="CH11" s="148">
        <v>8</v>
      </c>
      <c r="CI11" s="189">
        <v>8</v>
      </c>
      <c r="CJ11" s="189"/>
      <c r="CK11" s="116">
        <f t="shared" si="28"/>
        <v>8</v>
      </c>
      <c r="CL11" s="117">
        <f t="shared" si="29"/>
        <v>8</v>
      </c>
      <c r="CM11" s="118" t="str">
        <f t="shared" si="30"/>
        <v>B+</v>
      </c>
      <c r="CN11" s="119">
        <f t="shared" si="31"/>
        <v>3.5</v>
      </c>
      <c r="CO11" s="119" t="str">
        <f t="shared" si="32"/>
        <v>3.5</v>
      </c>
      <c r="CP11" s="137">
        <v>1</v>
      </c>
      <c r="CQ11" s="138">
        <v>1</v>
      </c>
      <c r="CR11" s="148">
        <v>5.8</v>
      </c>
      <c r="CS11" s="239">
        <v>2</v>
      </c>
      <c r="CT11" s="239">
        <v>6</v>
      </c>
      <c r="CU11" s="116">
        <f t="shared" si="33"/>
        <v>3.5</v>
      </c>
      <c r="CV11" s="117">
        <f t="shared" si="34"/>
        <v>5.9</v>
      </c>
      <c r="CW11" s="118" t="str">
        <f t="shared" si="35"/>
        <v>C</v>
      </c>
      <c r="CX11" s="119">
        <f t="shared" si="0"/>
        <v>2</v>
      </c>
      <c r="CY11" s="119" t="str">
        <f t="shared" si="1"/>
        <v>2.0</v>
      </c>
      <c r="CZ11" s="137">
        <v>2</v>
      </c>
      <c r="DA11" s="138">
        <v>2</v>
      </c>
      <c r="DB11" s="148">
        <v>5.2</v>
      </c>
      <c r="DC11" s="239">
        <v>4</v>
      </c>
      <c r="DD11" s="239"/>
      <c r="DE11" s="116">
        <f t="shared" si="36"/>
        <v>4.5</v>
      </c>
      <c r="DF11" s="117">
        <f t="shared" si="37"/>
        <v>4.5</v>
      </c>
      <c r="DG11" s="118" t="str">
        <f t="shared" si="38"/>
        <v>D</v>
      </c>
      <c r="DH11" s="119">
        <f t="shared" si="39"/>
        <v>1</v>
      </c>
      <c r="DI11" s="119" t="str">
        <f t="shared" si="40"/>
        <v>1.0</v>
      </c>
      <c r="DJ11" s="137">
        <v>3</v>
      </c>
      <c r="DK11" s="138">
        <v>3</v>
      </c>
      <c r="DL11" s="301">
        <f t="shared" si="41"/>
        <v>14</v>
      </c>
      <c r="DM11" s="310">
        <f t="shared" si="42"/>
        <v>2.1785714285714284</v>
      </c>
      <c r="DN11" s="312" t="str">
        <f t="shared" si="43"/>
        <v>2.18</v>
      </c>
      <c r="DO11" s="296" t="str">
        <f t="shared" si="44"/>
        <v>Lên lớp</v>
      </c>
      <c r="DP11" s="297">
        <f t="shared" si="45"/>
        <v>14</v>
      </c>
      <c r="DQ11" s="298">
        <f t="shared" si="46"/>
        <v>2.1785714285714284</v>
      </c>
      <c r="DR11" s="296" t="str">
        <f t="shared" si="47"/>
        <v>Lên lớp</v>
      </c>
      <c r="DT11" s="212">
        <v>8.1999999999999993</v>
      </c>
      <c r="DU11" s="189">
        <v>8</v>
      </c>
      <c r="DV11" s="189"/>
      <c r="DW11" s="116">
        <f t="shared" si="48"/>
        <v>8.1</v>
      </c>
      <c r="DX11" s="117">
        <f t="shared" si="49"/>
        <v>8.1</v>
      </c>
      <c r="DY11" s="118" t="str">
        <f t="shared" si="50"/>
        <v>B+</v>
      </c>
      <c r="DZ11" s="119">
        <f t="shared" si="51"/>
        <v>3.5</v>
      </c>
      <c r="EA11" s="119" t="str">
        <f t="shared" si="52"/>
        <v>3.5</v>
      </c>
      <c r="EB11" s="137">
        <v>3</v>
      </c>
      <c r="EC11" s="138">
        <v>3</v>
      </c>
      <c r="ED11" s="191">
        <v>7.8</v>
      </c>
      <c r="EE11" s="189">
        <v>5</v>
      </c>
      <c r="EF11" s="189"/>
      <c r="EG11" s="116">
        <f t="shared" si="53"/>
        <v>6.1</v>
      </c>
      <c r="EH11" s="117">
        <f t="shared" si="54"/>
        <v>6.1</v>
      </c>
      <c r="EI11" s="118" t="str">
        <f t="shared" si="55"/>
        <v>C</v>
      </c>
      <c r="EJ11" s="119">
        <f t="shared" si="56"/>
        <v>2</v>
      </c>
      <c r="EK11" s="119" t="str">
        <f t="shared" si="57"/>
        <v>2.0</v>
      </c>
      <c r="EL11" s="137">
        <v>3</v>
      </c>
      <c r="EM11" s="138">
        <v>3</v>
      </c>
      <c r="EN11" s="209">
        <v>6</v>
      </c>
      <c r="EO11" s="256">
        <v>4</v>
      </c>
      <c r="EP11" s="256"/>
      <c r="EQ11" s="116">
        <f t="shared" si="58"/>
        <v>4.8</v>
      </c>
      <c r="ER11" s="117">
        <f t="shared" si="59"/>
        <v>4.8</v>
      </c>
      <c r="ES11" s="118" t="str">
        <f t="shared" si="60"/>
        <v>D</v>
      </c>
      <c r="ET11" s="119">
        <f t="shared" si="61"/>
        <v>1</v>
      </c>
      <c r="EU11" s="119" t="str">
        <f t="shared" si="62"/>
        <v>1.0</v>
      </c>
      <c r="EV11" s="137">
        <v>2</v>
      </c>
      <c r="EW11" s="138">
        <v>2</v>
      </c>
      <c r="EX11" s="209">
        <v>8</v>
      </c>
      <c r="EY11" s="189">
        <v>7</v>
      </c>
      <c r="EZ11" s="189"/>
      <c r="FA11" s="116">
        <f t="shared" si="63"/>
        <v>7.4</v>
      </c>
      <c r="FB11" s="117">
        <f t="shared" si="64"/>
        <v>7.4</v>
      </c>
      <c r="FC11" s="118" t="str">
        <f t="shared" si="65"/>
        <v>B</v>
      </c>
      <c r="FD11" s="119">
        <f t="shared" si="66"/>
        <v>3</v>
      </c>
      <c r="FE11" s="119" t="str">
        <f t="shared" si="67"/>
        <v>3.0</v>
      </c>
      <c r="FF11" s="137">
        <v>3</v>
      </c>
      <c r="FG11" s="138">
        <v>3</v>
      </c>
      <c r="FH11" s="148">
        <v>6.6</v>
      </c>
      <c r="FI11" s="239">
        <v>7</v>
      </c>
      <c r="FJ11" s="239"/>
      <c r="FK11" s="116">
        <f t="shared" si="68"/>
        <v>6.8</v>
      </c>
      <c r="FL11" s="117">
        <f t="shared" si="69"/>
        <v>6.8</v>
      </c>
      <c r="FM11" s="118" t="str">
        <f t="shared" si="70"/>
        <v>C+</v>
      </c>
      <c r="FN11" s="119">
        <f t="shared" si="71"/>
        <v>2.5</v>
      </c>
      <c r="FO11" s="119" t="str">
        <f t="shared" si="2"/>
        <v>2.5</v>
      </c>
      <c r="FP11" s="137">
        <v>3</v>
      </c>
      <c r="FQ11" s="138">
        <v>3</v>
      </c>
      <c r="FR11" s="301">
        <f t="shared" si="72"/>
        <v>14</v>
      </c>
      <c r="FS11" s="310">
        <f t="shared" si="73"/>
        <v>2.5</v>
      </c>
      <c r="FT11" s="312" t="str">
        <f t="shared" si="74"/>
        <v>2.50</v>
      </c>
      <c r="FU11" s="189" t="str">
        <f t="shared" si="75"/>
        <v>Lên lớp</v>
      </c>
      <c r="FV11" s="526">
        <f t="shared" si="76"/>
        <v>28</v>
      </c>
      <c r="FW11" s="310">
        <f t="shared" si="77"/>
        <v>2.3392857142857144</v>
      </c>
      <c r="FX11" s="312" t="str">
        <f t="shared" si="78"/>
        <v>2.34</v>
      </c>
      <c r="FY11" s="527">
        <f t="shared" si="79"/>
        <v>28</v>
      </c>
      <c r="FZ11" s="528">
        <f t="shared" si="80"/>
        <v>2.3392857142857144</v>
      </c>
      <c r="GA11" s="529" t="str">
        <f t="shared" si="81"/>
        <v>Lên lớp</v>
      </c>
      <c r="GB11" s="131"/>
      <c r="GC11" s="148">
        <v>9.4</v>
      </c>
      <c r="GD11" s="239">
        <v>9</v>
      </c>
      <c r="GE11" s="239"/>
      <c r="GF11" s="116">
        <f t="shared" si="82"/>
        <v>9.1999999999999993</v>
      </c>
      <c r="GG11" s="117">
        <f t="shared" si="83"/>
        <v>9.1999999999999993</v>
      </c>
      <c r="GH11" s="118" t="str">
        <f t="shared" si="3"/>
        <v>A</v>
      </c>
      <c r="GI11" s="119">
        <f t="shared" si="4"/>
        <v>4</v>
      </c>
      <c r="GJ11" s="119" t="str">
        <f t="shared" si="5"/>
        <v>4.0</v>
      </c>
      <c r="GK11" s="137">
        <v>3</v>
      </c>
      <c r="GL11" s="138">
        <v>3</v>
      </c>
      <c r="GM11" s="209">
        <v>7.2</v>
      </c>
      <c r="GN11" s="239">
        <v>8</v>
      </c>
      <c r="GO11" s="239"/>
      <c r="GP11" s="116">
        <f t="shared" si="84"/>
        <v>7.7</v>
      </c>
      <c r="GQ11" s="117">
        <f t="shared" si="85"/>
        <v>7.7</v>
      </c>
      <c r="GR11" s="118" t="str">
        <f t="shared" si="86"/>
        <v>B</v>
      </c>
      <c r="GS11" s="119">
        <f t="shared" si="87"/>
        <v>3</v>
      </c>
      <c r="GT11" s="119" t="str">
        <f t="shared" si="88"/>
        <v>3.0</v>
      </c>
      <c r="GU11" s="137">
        <v>2</v>
      </c>
      <c r="GV11" s="138">
        <v>2</v>
      </c>
      <c r="GW11" s="148">
        <v>8</v>
      </c>
      <c r="GX11" s="189">
        <v>7</v>
      </c>
      <c r="GY11" s="189"/>
      <c r="GZ11" s="116">
        <f t="shared" si="89"/>
        <v>7.4</v>
      </c>
      <c r="HA11" s="117">
        <f t="shared" si="90"/>
        <v>7.4</v>
      </c>
      <c r="HB11" s="118" t="str">
        <f t="shared" si="91"/>
        <v>B</v>
      </c>
      <c r="HC11" s="119">
        <f t="shared" si="92"/>
        <v>3</v>
      </c>
      <c r="HD11" s="119" t="str">
        <f t="shared" si="93"/>
        <v>3.0</v>
      </c>
      <c r="HE11" s="137">
        <v>2</v>
      </c>
      <c r="HF11" s="138">
        <v>2</v>
      </c>
      <c r="HG11" s="191">
        <v>7.3</v>
      </c>
      <c r="HH11" s="239">
        <v>7</v>
      </c>
      <c r="HI11" s="239"/>
      <c r="HJ11" s="116">
        <f t="shared" si="94"/>
        <v>7.1</v>
      </c>
      <c r="HK11" s="117">
        <f t="shared" si="95"/>
        <v>7.1</v>
      </c>
      <c r="HL11" s="118" t="str">
        <f t="shared" si="96"/>
        <v>B</v>
      </c>
      <c r="HM11" s="119">
        <f t="shared" si="97"/>
        <v>3</v>
      </c>
      <c r="HN11" s="119" t="str">
        <f t="shared" si="98"/>
        <v>3.0</v>
      </c>
      <c r="HO11" s="137">
        <v>2</v>
      </c>
      <c r="HP11" s="138">
        <v>2</v>
      </c>
      <c r="HQ11" s="209">
        <v>6.8</v>
      </c>
      <c r="HR11" s="239">
        <v>6</v>
      </c>
      <c r="HS11" s="239"/>
      <c r="HT11" s="116">
        <f t="shared" si="99"/>
        <v>6.3</v>
      </c>
      <c r="HU11" s="117">
        <f t="shared" si="100"/>
        <v>6.3</v>
      </c>
      <c r="HV11" s="118" t="str">
        <f t="shared" si="101"/>
        <v>C</v>
      </c>
      <c r="HW11" s="119">
        <f t="shared" si="102"/>
        <v>2</v>
      </c>
      <c r="HX11" s="119" t="str">
        <f t="shared" si="103"/>
        <v>2.0</v>
      </c>
      <c r="HY11" s="137">
        <v>2</v>
      </c>
      <c r="HZ11" s="138">
        <v>2</v>
      </c>
      <c r="IA11" s="209">
        <v>7.2</v>
      </c>
      <c r="IB11" s="239">
        <v>7</v>
      </c>
      <c r="IC11" s="239"/>
      <c r="ID11" s="116">
        <f t="shared" si="104"/>
        <v>7.1</v>
      </c>
      <c r="IE11" s="117">
        <f t="shared" si="105"/>
        <v>7.1</v>
      </c>
      <c r="IF11" s="118" t="str">
        <f t="shared" si="106"/>
        <v>B</v>
      </c>
      <c r="IG11" s="119">
        <f t="shared" si="107"/>
        <v>3</v>
      </c>
      <c r="IH11" s="119" t="str">
        <f t="shared" si="108"/>
        <v>3.0</v>
      </c>
      <c r="II11" s="137">
        <v>2</v>
      </c>
      <c r="IJ11" s="138">
        <v>2</v>
      </c>
      <c r="IK11" s="301">
        <f t="shared" si="109"/>
        <v>13</v>
      </c>
      <c r="IL11" s="310">
        <f t="shared" si="110"/>
        <v>3.0769230769230771</v>
      </c>
      <c r="IM11" s="312" t="str">
        <f t="shared" si="111"/>
        <v>3.08</v>
      </c>
      <c r="IN11" s="130"/>
      <c r="IO11" s="130"/>
      <c r="IP11" s="130"/>
      <c r="IQ11" s="130"/>
      <c r="IR11" s="130"/>
      <c r="IS11" s="130"/>
      <c r="IT11" s="130"/>
      <c r="IU11" s="130"/>
      <c r="IV11" s="130"/>
      <c r="IW11" s="131"/>
    </row>
    <row r="12" spans="1:257" ht="18">
      <c r="A12" s="22">
        <v>12</v>
      </c>
      <c r="B12" s="22" t="s">
        <v>525</v>
      </c>
      <c r="C12" s="36" t="s">
        <v>561</v>
      </c>
      <c r="D12" s="57" t="s">
        <v>562</v>
      </c>
      <c r="E12" s="2" t="s">
        <v>563</v>
      </c>
      <c r="F12" s="2"/>
      <c r="G12" s="55" t="s">
        <v>564</v>
      </c>
      <c r="H12" s="37" t="s">
        <v>36</v>
      </c>
      <c r="I12" s="22" t="s">
        <v>46</v>
      </c>
      <c r="J12" s="22" t="s">
        <v>37</v>
      </c>
      <c r="K12" s="38" t="s">
        <v>38</v>
      </c>
      <c r="L12" s="335">
        <v>7.2</v>
      </c>
      <c r="M12" s="335"/>
      <c r="N12" s="335"/>
      <c r="O12" s="335"/>
      <c r="P12" s="335"/>
      <c r="Q12" s="335"/>
      <c r="R12" s="335"/>
      <c r="S12" s="335"/>
      <c r="T12" s="329">
        <f t="shared" si="6"/>
        <v>2.4</v>
      </c>
      <c r="U12" s="329">
        <f t="shared" si="6"/>
        <v>0</v>
      </c>
      <c r="V12" s="329">
        <f t="shared" si="6"/>
        <v>0</v>
      </c>
      <c r="W12" s="336"/>
      <c r="X12" s="349"/>
      <c r="Y12" s="349"/>
      <c r="Z12" s="349"/>
      <c r="AA12" s="349"/>
      <c r="AB12" s="38"/>
      <c r="AC12" s="38"/>
      <c r="AD12" s="38"/>
      <c r="AE12" s="38"/>
      <c r="AF12" s="38"/>
      <c r="AG12" s="38"/>
      <c r="AH12" s="38"/>
      <c r="AI12" s="38"/>
      <c r="AJ12" s="38"/>
      <c r="AK12" s="38"/>
      <c r="AL12" s="38"/>
      <c r="AM12" s="38"/>
      <c r="AN12" s="38"/>
      <c r="AO12" s="38"/>
      <c r="AP12" s="38"/>
      <c r="AQ12" s="38"/>
      <c r="AR12" s="22"/>
      <c r="AS12" s="22"/>
      <c r="AT12" s="22"/>
      <c r="AU12" s="97"/>
      <c r="AV12" s="6">
        <v>6.3</v>
      </c>
      <c r="AW12" s="3" t="str">
        <f t="shared" si="7"/>
        <v>C</v>
      </c>
      <c r="AX12" s="4">
        <f t="shared" si="8"/>
        <v>2</v>
      </c>
      <c r="AY12" s="13" t="str">
        <f t="shared" si="9"/>
        <v>2.0</v>
      </c>
      <c r="AZ12" s="15">
        <v>7</v>
      </c>
      <c r="BA12" s="3" t="str">
        <f t="shared" si="10"/>
        <v>B</v>
      </c>
      <c r="BB12" s="4">
        <f t="shared" si="11"/>
        <v>3</v>
      </c>
      <c r="BC12" s="122" t="str">
        <f t="shared" si="12"/>
        <v>3.0</v>
      </c>
      <c r="BD12" s="200">
        <v>7.7</v>
      </c>
      <c r="BE12" s="225">
        <v>6</v>
      </c>
      <c r="BF12" s="225"/>
      <c r="BG12" s="116">
        <f t="shared" si="13"/>
        <v>6.7</v>
      </c>
      <c r="BH12" s="117">
        <f t="shared" si="14"/>
        <v>6.7</v>
      </c>
      <c r="BI12" s="118" t="str">
        <f t="shared" si="15"/>
        <v>C+</v>
      </c>
      <c r="BJ12" s="119">
        <f t="shared" si="16"/>
        <v>2.5</v>
      </c>
      <c r="BK12" s="119" t="str">
        <f t="shared" si="17"/>
        <v>2.5</v>
      </c>
      <c r="BL12" s="137">
        <v>4</v>
      </c>
      <c r="BM12" s="138">
        <v>4</v>
      </c>
      <c r="BN12" s="191">
        <v>7.7</v>
      </c>
      <c r="BO12" s="189">
        <v>7</v>
      </c>
      <c r="BP12" s="189"/>
      <c r="BQ12" s="116">
        <f t="shared" si="18"/>
        <v>7.3</v>
      </c>
      <c r="BR12" s="117">
        <f t="shared" si="19"/>
        <v>7.3</v>
      </c>
      <c r="BS12" s="118" t="str">
        <f t="shared" si="20"/>
        <v>B</v>
      </c>
      <c r="BT12" s="119">
        <f t="shared" si="21"/>
        <v>3</v>
      </c>
      <c r="BU12" s="119" t="str">
        <f t="shared" si="22"/>
        <v>3.0</v>
      </c>
      <c r="BV12" s="137">
        <v>2</v>
      </c>
      <c r="BW12" s="138">
        <v>2</v>
      </c>
      <c r="BX12" s="251">
        <v>8.6999999999999993</v>
      </c>
      <c r="BY12" s="256">
        <v>8</v>
      </c>
      <c r="BZ12" s="256"/>
      <c r="CA12" s="116">
        <f t="shared" si="23"/>
        <v>8.3000000000000007</v>
      </c>
      <c r="CB12" s="117">
        <f t="shared" si="24"/>
        <v>8.3000000000000007</v>
      </c>
      <c r="CC12" s="118" t="str">
        <f t="shared" si="25"/>
        <v>B+</v>
      </c>
      <c r="CD12" s="119">
        <f t="shared" si="26"/>
        <v>3.5</v>
      </c>
      <c r="CE12" s="119" t="str">
        <f t="shared" si="27"/>
        <v>3.5</v>
      </c>
      <c r="CF12" s="137">
        <v>2</v>
      </c>
      <c r="CG12" s="138">
        <v>2</v>
      </c>
      <c r="CH12" s="148">
        <v>8</v>
      </c>
      <c r="CI12" s="189">
        <v>8</v>
      </c>
      <c r="CJ12" s="189"/>
      <c r="CK12" s="116">
        <f t="shared" si="28"/>
        <v>8</v>
      </c>
      <c r="CL12" s="117">
        <f t="shared" si="29"/>
        <v>8</v>
      </c>
      <c r="CM12" s="118" t="str">
        <f t="shared" si="30"/>
        <v>B+</v>
      </c>
      <c r="CN12" s="119">
        <f t="shared" si="31"/>
        <v>3.5</v>
      </c>
      <c r="CO12" s="119" t="str">
        <f t="shared" si="32"/>
        <v>3.5</v>
      </c>
      <c r="CP12" s="137">
        <v>1</v>
      </c>
      <c r="CQ12" s="138">
        <v>1</v>
      </c>
      <c r="CR12" s="148">
        <v>5.4</v>
      </c>
      <c r="CS12" s="239">
        <v>2</v>
      </c>
      <c r="CT12" s="239">
        <v>6</v>
      </c>
      <c r="CU12" s="116">
        <f t="shared" si="33"/>
        <v>3.4</v>
      </c>
      <c r="CV12" s="117">
        <f t="shared" si="34"/>
        <v>5.8</v>
      </c>
      <c r="CW12" s="118" t="str">
        <f t="shared" si="35"/>
        <v>C</v>
      </c>
      <c r="CX12" s="119">
        <f t="shared" si="0"/>
        <v>2</v>
      </c>
      <c r="CY12" s="119" t="str">
        <f t="shared" si="1"/>
        <v>2.0</v>
      </c>
      <c r="CZ12" s="137">
        <v>2</v>
      </c>
      <c r="DA12" s="138">
        <v>2</v>
      </c>
      <c r="DB12" s="148">
        <v>6</v>
      </c>
      <c r="DC12" s="239">
        <v>5</v>
      </c>
      <c r="DD12" s="239"/>
      <c r="DE12" s="116">
        <f t="shared" si="36"/>
        <v>5.4</v>
      </c>
      <c r="DF12" s="117">
        <f t="shared" si="37"/>
        <v>5.4</v>
      </c>
      <c r="DG12" s="118" t="str">
        <f t="shared" si="38"/>
        <v>D+</v>
      </c>
      <c r="DH12" s="119">
        <f t="shared" si="39"/>
        <v>1.5</v>
      </c>
      <c r="DI12" s="119" t="str">
        <f t="shared" si="40"/>
        <v>1.5</v>
      </c>
      <c r="DJ12" s="137">
        <v>3</v>
      </c>
      <c r="DK12" s="138">
        <v>3</v>
      </c>
      <c r="DL12" s="301">
        <f t="shared" si="41"/>
        <v>14</v>
      </c>
      <c r="DM12" s="310">
        <f t="shared" si="42"/>
        <v>2.5</v>
      </c>
      <c r="DN12" s="312" t="str">
        <f t="shared" si="43"/>
        <v>2.50</v>
      </c>
      <c r="DO12" s="296" t="str">
        <f t="shared" si="44"/>
        <v>Lên lớp</v>
      </c>
      <c r="DP12" s="297">
        <f t="shared" si="45"/>
        <v>14</v>
      </c>
      <c r="DQ12" s="298">
        <f t="shared" si="46"/>
        <v>2.5</v>
      </c>
      <c r="DR12" s="296" t="str">
        <f t="shared" si="47"/>
        <v>Lên lớp</v>
      </c>
      <c r="DT12" s="212">
        <v>7.4</v>
      </c>
      <c r="DU12" s="189">
        <v>8</v>
      </c>
      <c r="DV12" s="189"/>
      <c r="DW12" s="116">
        <f t="shared" si="48"/>
        <v>7.8</v>
      </c>
      <c r="DX12" s="117">
        <f t="shared" si="49"/>
        <v>7.8</v>
      </c>
      <c r="DY12" s="118" t="str">
        <f t="shared" si="50"/>
        <v>B</v>
      </c>
      <c r="DZ12" s="119">
        <f t="shared" si="51"/>
        <v>3</v>
      </c>
      <c r="EA12" s="119" t="str">
        <f t="shared" si="52"/>
        <v>3.0</v>
      </c>
      <c r="EB12" s="137">
        <v>3</v>
      </c>
      <c r="EC12" s="138">
        <v>3</v>
      </c>
      <c r="ED12" s="191">
        <v>7.8</v>
      </c>
      <c r="EE12" s="189">
        <v>9</v>
      </c>
      <c r="EF12" s="189"/>
      <c r="EG12" s="116">
        <f t="shared" si="53"/>
        <v>8.5</v>
      </c>
      <c r="EH12" s="117">
        <f t="shared" si="54"/>
        <v>8.5</v>
      </c>
      <c r="EI12" s="118" t="str">
        <f t="shared" si="55"/>
        <v>A</v>
      </c>
      <c r="EJ12" s="119">
        <f t="shared" si="56"/>
        <v>4</v>
      </c>
      <c r="EK12" s="119" t="str">
        <f t="shared" si="57"/>
        <v>4.0</v>
      </c>
      <c r="EL12" s="137">
        <v>3</v>
      </c>
      <c r="EM12" s="138">
        <v>3</v>
      </c>
      <c r="EN12" s="209">
        <v>6.6</v>
      </c>
      <c r="EO12" s="256">
        <v>7</v>
      </c>
      <c r="EP12" s="256"/>
      <c r="EQ12" s="116">
        <f t="shared" si="58"/>
        <v>6.8</v>
      </c>
      <c r="ER12" s="117">
        <f t="shared" si="59"/>
        <v>6.8</v>
      </c>
      <c r="ES12" s="118" t="str">
        <f t="shared" si="60"/>
        <v>C+</v>
      </c>
      <c r="ET12" s="119">
        <f t="shared" si="61"/>
        <v>2.5</v>
      </c>
      <c r="EU12" s="119" t="str">
        <f t="shared" si="62"/>
        <v>2.5</v>
      </c>
      <c r="EV12" s="137">
        <v>2</v>
      </c>
      <c r="EW12" s="138">
        <v>2</v>
      </c>
      <c r="EX12" s="209">
        <v>7</v>
      </c>
      <c r="EY12" s="189">
        <v>8</v>
      </c>
      <c r="EZ12" s="189"/>
      <c r="FA12" s="116">
        <f t="shared" si="63"/>
        <v>7.6</v>
      </c>
      <c r="FB12" s="117">
        <f t="shared" si="64"/>
        <v>7.6</v>
      </c>
      <c r="FC12" s="118" t="str">
        <f t="shared" si="65"/>
        <v>B</v>
      </c>
      <c r="FD12" s="119">
        <f t="shared" si="66"/>
        <v>3</v>
      </c>
      <c r="FE12" s="119" t="str">
        <f t="shared" si="67"/>
        <v>3.0</v>
      </c>
      <c r="FF12" s="137">
        <v>3</v>
      </c>
      <c r="FG12" s="138">
        <v>3</v>
      </c>
      <c r="FH12" s="148">
        <v>6.2</v>
      </c>
      <c r="FI12" s="239">
        <v>6</v>
      </c>
      <c r="FJ12" s="239"/>
      <c r="FK12" s="116">
        <f t="shared" si="68"/>
        <v>6.1</v>
      </c>
      <c r="FL12" s="117">
        <f t="shared" si="69"/>
        <v>6.1</v>
      </c>
      <c r="FM12" s="118" t="str">
        <f t="shared" si="70"/>
        <v>C</v>
      </c>
      <c r="FN12" s="119">
        <f t="shared" si="71"/>
        <v>2</v>
      </c>
      <c r="FO12" s="119" t="str">
        <f t="shared" si="2"/>
        <v>2.0</v>
      </c>
      <c r="FP12" s="137">
        <v>3</v>
      </c>
      <c r="FQ12" s="138">
        <v>3</v>
      </c>
      <c r="FR12" s="301">
        <f t="shared" si="72"/>
        <v>14</v>
      </c>
      <c r="FS12" s="310">
        <f t="shared" si="73"/>
        <v>2.9285714285714284</v>
      </c>
      <c r="FT12" s="312" t="str">
        <f t="shared" si="74"/>
        <v>2.93</v>
      </c>
      <c r="FU12" s="189" t="str">
        <f t="shared" si="75"/>
        <v>Lên lớp</v>
      </c>
      <c r="FV12" s="526">
        <f t="shared" si="76"/>
        <v>28</v>
      </c>
      <c r="FW12" s="310">
        <f t="shared" si="77"/>
        <v>2.7142857142857144</v>
      </c>
      <c r="FX12" s="312" t="str">
        <f t="shared" si="78"/>
        <v>2.71</v>
      </c>
      <c r="FY12" s="527">
        <f t="shared" si="79"/>
        <v>28</v>
      </c>
      <c r="FZ12" s="528">
        <f t="shared" si="80"/>
        <v>2.7142857142857144</v>
      </c>
      <c r="GA12" s="529" t="str">
        <f t="shared" si="81"/>
        <v>Lên lớp</v>
      </c>
      <c r="GB12" s="131"/>
      <c r="GC12" s="148">
        <v>9.6</v>
      </c>
      <c r="GD12" s="239">
        <v>10</v>
      </c>
      <c r="GE12" s="239"/>
      <c r="GF12" s="116">
        <f t="shared" si="82"/>
        <v>9.8000000000000007</v>
      </c>
      <c r="GG12" s="117">
        <f t="shared" si="83"/>
        <v>9.8000000000000007</v>
      </c>
      <c r="GH12" s="118" t="str">
        <f t="shared" si="3"/>
        <v>A</v>
      </c>
      <c r="GI12" s="119">
        <f t="shared" si="4"/>
        <v>4</v>
      </c>
      <c r="GJ12" s="119" t="str">
        <f t="shared" si="5"/>
        <v>4.0</v>
      </c>
      <c r="GK12" s="137">
        <v>3</v>
      </c>
      <c r="GL12" s="138">
        <v>3</v>
      </c>
      <c r="GM12" s="209">
        <v>7</v>
      </c>
      <c r="GN12" s="239">
        <v>8</v>
      </c>
      <c r="GO12" s="239"/>
      <c r="GP12" s="116">
        <f t="shared" si="84"/>
        <v>7.6</v>
      </c>
      <c r="GQ12" s="117">
        <f t="shared" si="85"/>
        <v>7.6</v>
      </c>
      <c r="GR12" s="118" t="str">
        <f t="shared" si="86"/>
        <v>B</v>
      </c>
      <c r="GS12" s="119">
        <f t="shared" si="87"/>
        <v>3</v>
      </c>
      <c r="GT12" s="119" t="str">
        <f t="shared" si="88"/>
        <v>3.0</v>
      </c>
      <c r="GU12" s="137">
        <v>2</v>
      </c>
      <c r="GV12" s="138">
        <v>2</v>
      </c>
      <c r="GW12" s="148">
        <v>9</v>
      </c>
      <c r="GX12" s="189">
        <v>8</v>
      </c>
      <c r="GY12" s="189"/>
      <c r="GZ12" s="116">
        <f t="shared" si="89"/>
        <v>8.4</v>
      </c>
      <c r="HA12" s="117">
        <f t="shared" si="90"/>
        <v>8.4</v>
      </c>
      <c r="HB12" s="118" t="str">
        <f t="shared" si="91"/>
        <v>B+</v>
      </c>
      <c r="HC12" s="119">
        <f t="shared" si="92"/>
        <v>3.5</v>
      </c>
      <c r="HD12" s="119" t="str">
        <f t="shared" si="93"/>
        <v>3.5</v>
      </c>
      <c r="HE12" s="137">
        <v>2</v>
      </c>
      <c r="HF12" s="138">
        <v>2</v>
      </c>
      <c r="HG12" s="191">
        <v>6.9</v>
      </c>
      <c r="HH12" s="239">
        <v>6</v>
      </c>
      <c r="HI12" s="239"/>
      <c r="HJ12" s="116">
        <f t="shared" si="94"/>
        <v>6.4</v>
      </c>
      <c r="HK12" s="117">
        <f t="shared" si="95"/>
        <v>6.4</v>
      </c>
      <c r="HL12" s="118" t="str">
        <f t="shared" si="96"/>
        <v>C</v>
      </c>
      <c r="HM12" s="119">
        <f t="shared" si="97"/>
        <v>2</v>
      </c>
      <c r="HN12" s="119" t="str">
        <f t="shared" si="98"/>
        <v>2.0</v>
      </c>
      <c r="HO12" s="137">
        <v>2</v>
      </c>
      <c r="HP12" s="138">
        <v>2</v>
      </c>
      <c r="HQ12" s="209">
        <v>5.5</v>
      </c>
      <c r="HR12" s="239">
        <v>6</v>
      </c>
      <c r="HS12" s="239"/>
      <c r="HT12" s="116">
        <f t="shared" si="99"/>
        <v>5.8</v>
      </c>
      <c r="HU12" s="117">
        <f t="shared" si="100"/>
        <v>5.8</v>
      </c>
      <c r="HV12" s="118" t="str">
        <f t="shared" si="101"/>
        <v>C</v>
      </c>
      <c r="HW12" s="119">
        <f t="shared" si="102"/>
        <v>2</v>
      </c>
      <c r="HX12" s="119" t="str">
        <f t="shared" si="103"/>
        <v>2.0</v>
      </c>
      <c r="HY12" s="137">
        <v>2</v>
      </c>
      <c r="HZ12" s="138">
        <v>2</v>
      </c>
      <c r="IA12" s="209">
        <v>7</v>
      </c>
      <c r="IB12" s="239">
        <v>8</v>
      </c>
      <c r="IC12" s="239"/>
      <c r="ID12" s="116">
        <f t="shared" si="104"/>
        <v>7.6</v>
      </c>
      <c r="IE12" s="117">
        <f t="shared" si="105"/>
        <v>7.6</v>
      </c>
      <c r="IF12" s="118" t="str">
        <f t="shared" si="106"/>
        <v>B</v>
      </c>
      <c r="IG12" s="119">
        <f t="shared" si="107"/>
        <v>3</v>
      </c>
      <c r="IH12" s="119" t="str">
        <f t="shared" si="108"/>
        <v>3.0</v>
      </c>
      <c r="II12" s="137">
        <v>2</v>
      </c>
      <c r="IJ12" s="138">
        <v>2</v>
      </c>
      <c r="IK12" s="301">
        <f t="shared" si="109"/>
        <v>13</v>
      </c>
      <c r="IL12" s="310">
        <f t="shared" si="110"/>
        <v>3</v>
      </c>
      <c r="IM12" s="312" t="str">
        <f t="shared" si="111"/>
        <v>3.00</v>
      </c>
      <c r="IN12" s="130"/>
      <c r="IO12" s="130"/>
      <c r="IP12" s="130"/>
      <c r="IQ12" s="130"/>
      <c r="IR12" s="130"/>
      <c r="IS12" s="130"/>
      <c r="IT12" s="130"/>
      <c r="IU12" s="130"/>
      <c r="IV12" s="130"/>
      <c r="IW12" s="131"/>
    </row>
    <row r="13" spans="1:257" ht="18">
      <c r="A13" s="22">
        <v>14</v>
      </c>
      <c r="B13" s="22" t="s">
        <v>525</v>
      </c>
      <c r="C13" s="36" t="s">
        <v>569</v>
      </c>
      <c r="D13" s="57" t="s">
        <v>573</v>
      </c>
      <c r="E13" s="2" t="s">
        <v>315</v>
      </c>
      <c r="F13" s="2"/>
      <c r="G13" s="55" t="s">
        <v>574</v>
      </c>
      <c r="H13" s="37" t="s">
        <v>36</v>
      </c>
      <c r="I13" s="22" t="s">
        <v>575</v>
      </c>
      <c r="J13" s="22" t="s">
        <v>37</v>
      </c>
      <c r="K13" s="38" t="s">
        <v>38</v>
      </c>
      <c r="L13" s="331">
        <v>5.5</v>
      </c>
      <c r="M13" s="331"/>
      <c r="N13" s="331"/>
      <c r="O13" s="331"/>
      <c r="P13" s="331"/>
      <c r="Q13" s="331"/>
      <c r="R13" s="331"/>
      <c r="S13" s="331"/>
      <c r="T13" s="329">
        <f t="shared" si="6"/>
        <v>1.8333333333333333</v>
      </c>
      <c r="U13" s="329">
        <f t="shared" si="6"/>
        <v>0</v>
      </c>
      <c r="V13" s="329">
        <f t="shared" si="6"/>
        <v>0</v>
      </c>
      <c r="W13" s="332"/>
      <c r="X13" s="347"/>
      <c r="Y13" s="347"/>
      <c r="Z13" s="347"/>
      <c r="AA13" s="347"/>
      <c r="AB13" s="38"/>
      <c r="AC13" s="38"/>
      <c r="AD13" s="38"/>
      <c r="AE13" s="38"/>
      <c r="AF13" s="38"/>
      <c r="AG13" s="38"/>
      <c r="AH13" s="38"/>
      <c r="AI13" s="38"/>
      <c r="AJ13" s="38"/>
      <c r="AK13" s="38"/>
      <c r="AL13" s="38"/>
      <c r="AM13" s="38"/>
      <c r="AN13" s="38"/>
      <c r="AO13" s="38"/>
      <c r="AP13" s="38"/>
      <c r="AQ13" s="38"/>
      <c r="AR13" s="22"/>
      <c r="AS13" s="22"/>
      <c r="AT13" s="22"/>
      <c r="AU13" s="97"/>
      <c r="AV13" s="6">
        <v>6.3</v>
      </c>
      <c r="AW13" s="3" t="str">
        <f t="shared" si="7"/>
        <v>C</v>
      </c>
      <c r="AX13" s="4">
        <f t="shared" si="8"/>
        <v>2</v>
      </c>
      <c r="AY13" s="13" t="str">
        <f t="shared" si="9"/>
        <v>2.0</v>
      </c>
      <c r="AZ13" s="15">
        <v>6</v>
      </c>
      <c r="BA13" s="3" t="str">
        <f t="shared" si="10"/>
        <v>C</v>
      </c>
      <c r="BB13" s="4">
        <f t="shared" si="11"/>
        <v>2</v>
      </c>
      <c r="BC13" s="122" t="str">
        <f t="shared" si="12"/>
        <v>2.0</v>
      </c>
      <c r="BD13" s="200">
        <v>5.6</v>
      </c>
      <c r="BE13" s="225">
        <v>2</v>
      </c>
      <c r="BF13" s="225">
        <v>5</v>
      </c>
      <c r="BG13" s="116">
        <f t="shared" si="13"/>
        <v>3.4</v>
      </c>
      <c r="BH13" s="117">
        <f t="shared" si="14"/>
        <v>5.2</v>
      </c>
      <c r="BI13" s="118" t="str">
        <f t="shared" si="15"/>
        <v>D+</v>
      </c>
      <c r="BJ13" s="119">
        <f t="shared" si="16"/>
        <v>1.5</v>
      </c>
      <c r="BK13" s="119" t="str">
        <f t="shared" si="17"/>
        <v>1.5</v>
      </c>
      <c r="BL13" s="137">
        <v>4</v>
      </c>
      <c r="BM13" s="138">
        <v>4</v>
      </c>
      <c r="BN13" s="191">
        <v>5.7</v>
      </c>
      <c r="BO13" s="189">
        <v>7</v>
      </c>
      <c r="BP13" s="189"/>
      <c r="BQ13" s="116">
        <f t="shared" si="18"/>
        <v>6.5</v>
      </c>
      <c r="BR13" s="117">
        <f t="shared" si="19"/>
        <v>6.5</v>
      </c>
      <c r="BS13" s="118" t="str">
        <f t="shared" si="20"/>
        <v>C+</v>
      </c>
      <c r="BT13" s="119">
        <f t="shared" si="21"/>
        <v>2.5</v>
      </c>
      <c r="BU13" s="119" t="str">
        <f t="shared" si="22"/>
        <v>2.5</v>
      </c>
      <c r="BV13" s="137">
        <v>2</v>
      </c>
      <c r="BW13" s="138">
        <v>2</v>
      </c>
      <c r="BX13" s="251">
        <v>6.7</v>
      </c>
      <c r="BY13" s="256">
        <v>5</v>
      </c>
      <c r="BZ13" s="256"/>
      <c r="CA13" s="116">
        <f t="shared" si="23"/>
        <v>5.7</v>
      </c>
      <c r="CB13" s="117">
        <f t="shared" si="24"/>
        <v>5.7</v>
      </c>
      <c r="CC13" s="118" t="str">
        <f t="shared" si="25"/>
        <v>C</v>
      </c>
      <c r="CD13" s="119">
        <f t="shared" si="26"/>
        <v>2</v>
      </c>
      <c r="CE13" s="119" t="str">
        <f t="shared" si="27"/>
        <v>2.0</v>
      </c>
      <c r="CF13" s="137">
        <v>2</v>
      </c>
      <c r="CG13" s="138">
        <v>2</v>
      </c>
      <c r="CH13" s="148">
        <v>6.7</v>
      </c>
      <c r="CI13" s="189">
        <v>8</v>
      </c>
      <c r="CJ13" s="189"/>
      <c r="CK13" s="116">
        <f t="shared" si="28"/>
        <v>7.5</v>
      </c>
      <c r="CL13" s="117">
        <f t="shared" si="29"/>
        <v>7.5</v>
      </c>
      <c r="CM13" s="118" t="str">
        <f t="shared" si="30"/>
        <v>B</v>
      </c>
      <c r="CN13" s="119">
        <f t="shared" si="31"/>
        <v>3</v>
      </c>
      <c r="CO13" s="119" t="str">
        <f t="shared" si="32"/>
        <v>3.0</v>
      </c>
      <c r="CP13" s="137">
        <v>1</v>
      </c>
      <c r="CQ13" s="138">
        <v>1</v>
      </c>
      <c r="CR13" s="148">
        <v>5</v>
      </c>
      <c r="CS13" s="239">
        <v>2</v>
      </c>
      <c r="CT13" s="239">
        <v>6</v>
      </c>
      <c r="CU13" s="116">
        <f t="shared" si="33"/>
        <v>3.2</v>
      </c>
      <c r="CV13" s="117">
        <f t="shared" si="34"/>
        <v>5.6</v>
      </c>
      <c r="CW13" s="118" t="str">
        <f t="shared" si="35"/>
        <v>C</v>
      </c>
      <c r="CX13" s="119">
        <f t="shared" si="0"/>
        <v>2</v>
      </c>
      <c r="CY13" s="119" t="str">
        <f t="shared" si="1"/>
        <v>2.0</v>
      </c>
      <c r="CZ13" s="137">
        <v>2</v>
      </c>
      <c r="DA13" s="138">
        <v>2</v>
      </c>
      <c r="DB13" s="148">
        <v>5.5</v>
      </c>
      <c r="DC13" s="239">
        <v>4</v>
      </c>
      <c r="DD13" s="239"/>
      <c r="DE13" s="116">
        <f t="shared" si="36"/>
        <v>4.5999999999999996</v>
      </c>
      <c r="DF13" s="117">
        <f t="shared" si="37"/>
        <v>4.5999999999999996</v>
      </c>
      <c r="DG13" s="118" t="str">
        <f t="shared" si="38"/>
        <v>D</v>
      </c>
      <c r="DH13" s="119">
        <f t="shared" si="39"/>
        <v>1</v>
      </c>
      <c r="DI13" s="119" t="str">
        <f t="shared" si="40"/>
        <v>1.0</v>
      </c>
      <c r="DJ13" s="137">
        <v>3</v>
      </c>
      <c r="DK13" s="138">
        <v>3</v>
      </c>
      <c r="DL13" s="301">
        <f t="shared" si="41"/>
        <v>14</v>
      </c>
      <c r="DM13" s="310">
        <f t="shared" si="42"/>
        <v>1.7857142857142858</v>
      </c>
      <c r="DN13" s="312" t="str">
        <f t="shared" si="43"/>
        <v>1.79</v>
      </c>
      <c r="DO13" s="296" t="str">
        <f t="shared" si="44"/>
        <v>Lên lớp</v>
      </c>
      <c r="DP13" s="297">
        <f t="shared" si="45"/>
        <v>14</v>
      </c>
      <c r="DQ13" s="298">
        <f t="shared" si="46"/>
        <v>1.7857142857142858</v>
      </c>
      <c r="DR13" s="296" t="str">
        <f t="shared" si="47"/>
        <v>Lên lớp</v>
      </c>
      <c r="DT13" s="212">
        <v>6.2</v>
      </c>
      <c r="DU13" s="189">
        <v>7</v>
      </c>
      <c r="DV13" s="189"/>
      <c r="DW13" s="116">
        <f t="shared" si="48"/>
        <v>6.7</v>
      </c>
      <c r="DX13" s="117">
        <f t="shared" si="49"/>
        <v>6.7</v>
      </c>
      <c r="DY13" s="118" t="str">
        <f t="shared" si="50"/>
        <v>C+</v>
      </c>
      <c r="DZ13" s="119">
        <f t="shared" si="51"/>
        <v>2.5</v>
      </c>
      <c r="EA13" s="119" t="str">
        <f t="shared" si="52"/>
        <v>2.5</v>
      </c>
      <c r="EB13" s="137">
        <v>3</v>
      </c>
      <c r="EC13" s="138">
        <v>3</v>
      </c>
      <c r="ED13" s="191">
        <v>6</v>
      </c>
      <c r="EE13" s="189">
        <v>5</v>
      </c>
      <c r="EF13" s="189"/>
      <c r="EG13" s="116">
        <f t="shared" si="53"/>
        <v>5.4</v>
      </c>
      <c r="EH13" s="117">
        <f t="shared" si="54"/>
        <v>5.4</v>
      </c>
      <c r="EI13" s="118" t="str">
        <f t="shared" si="55"/>
        <v>D+</v>
      </c>
      <c r="EJ13" s="119">
        <f t="shared" si="56"/>
        <v>1.5</v>
      </c>
      <c r="EK13" s="119" t="str">
        <f t="shared" si="57"/>
        <v>1.5</v>
      </c>
      <c r="EL13" s="137">
        <v>3</v>
      </c>
      <c r="EM13" s="138">
        <v>3</v>
      </c>
      <c r="EN13" s="209">
        <v>5.8</v>
      </c>
      <c r="EO13" s="256">
        <v>6</v>
      </c>
      <c r="EP13" s="256"/>
      <c r="EQ13" s="116">
        <f t="shared" si="58"/>
        <v>5.9</v>
      </c>
      <c r="ER13" s="117">
        <f t="shared" si="59"/>
        <v>5.9</v>
      </c>
      <c r="ES13" s="118" t="str">
        <f t="shared" si="60"/>
        <v>C</v>
      </c>
      <c r="ET13" s="119">
        <f t="shared" si="61"/>
        <v>2</v>
      </c>
      <c r="EU13" s="119" t="str">
        <f t="shared" si="62"/>
        <v>2.0</v>
      </c>
      <c r="EV13" s="137">
        <v>2</v>
      </c>
      <c r="EW13" s="138">
        <v>2</v>
      </c>
      <c r="EX13" s="209">
        <v>6</v>
      </c>
      <c r="EY13" s="189">
        <v>7</v>
      </c>
      <c r="EZ13" s="189"/>
      <c r="FA13" s="116">
        <f t="shared" si="63"/>
        <v>6.6</v>
      </c>
      <c r="FB13" s="117">
        <f t="shared" si="64"/>
        <v>6.6</v>
      </c>
      <c r="FC13" s="118" t="str">
        <f t="shared" si="65"/>
        <v>C+</v>
      </c>
      <c r="FD13" s="119">
        <f t="shared" si="66"/>
        <v>2.5</v>
      </c>
      <c r="FE13" s="119" t="str">
        <f t="shared" si="67"/>
        <v>2.5</v>
      </c>
      <c r="FF13" s="137">
        <v>3</v>
      </c>
      <c r="FG13" s="138">
        <v>3</v>
      </c>
      <c r="FH13" s="148">
        <v>6.2</v>
      </c>
      <c r="FI13" s="239">
        <v>5</v>
      </c>
      <c r="FJ13" s="239"/>
      <c r="FK13" s="116">
        <f t="shared" si="68"/>
        <v>5.5</v>
      </c>
      <c r="FL13" s="117">
        <f t="shared" si="69"/>
        <v>5.5</v>
      </c>
      <c r="FM13" s="118" t="str">
        <f t="shared" si="70"/>
        <v>C</v>
      </c>
      <c r="FN13" s="119">
        <f t="shared" si="71"/>
        <v>2</v>
      </c>
      <c r="FO13" s="119" t="str">
        <f t="shared" si="2"/>
        <v>2.0</v>
      </c>
      <c r="FP13" s="137">
        <v>3</v>
      </c>
      <c r="FQ13" s="138">
        <v>3</v>
      </c>
      <c r="FR13" s="301">
        <f t="shared" si="72"/>
        <v>14</v>
      </c>
      <c r="FS13" s="310">
        <f t="shared" si="73"/>
        <v>2.1071428571428572</v>
      </c>
      <c r="FT13" s="312" t="str">
        <f t="shared" si="74"/>
        <v>2.11</v>
      </c>
      <c r="FU13" s="189" t="str">
        <f t="shared" si="75"/>
        <v>Lên lớp</v>
      </c>
      <c r="FV13" s="526">
        <f t="shared" si="76"/>
        <v>28</v>
      </c>
      <c r="FW13" s="310">
        <f t="shared" si="77"/>
        <v>1.9464285714285714</v>
      </c>
      <c r="FX13" s="312" t="str">
        <f t="shared" si="78"/>
        <v>1.95</v>
      </c>
      <c r="FY13" s="527">
        <f t="shared" si="79"/>
        <v>28</v>
      </c>
      <c r="FZ13" s="528">
        <f t="shared" si="80"/>
        <v>1.9464285714285714</v>
      </c>
      <c r="GA13" s="529" t="str">
        <f t="shared" si="81"/>
        <v>Lên lớp</v>
      </c>
      <c r="GB13" s="131"/>
      <c r="GC13" s="148">
        <v>8.4</v>
      </c>
      <c r="GD13" s="239">
        <v>7</v>
      </c>
      <c r="GE13" s="239"/>
      <c r="GF13" s="116">
        <f t="shared" si="82"/>
        <v>7.6</v>
      </c>
      <c r="GG13" s="117">
        <f t="shared" si="83"/>
        <v>7.6</v>
      </c>
      <c r="GH13" s="118" t="str">
        <f t="shared" si="3"/>
        <v>B</v>
      </c>
      <c r="GI13" s="119">
        <f t="shared" si="4"/>
        <v>3</v>
      </c>
      <c r="GJ13" s="119" t="str">
        <f t="shared" si="5"/>
        <v>3.0</v>
      </c>
      <c r="GK13" s="137">
        <v>3</v>
      </c>
      <c r="GL13" s="138">
        <v>3</v>
      </c>
      <c r="GM13" s="209">
        <v>5.4</v>
      </c>
      <c r="GN13" s="239">
        <v>6</v>
      </c>
      <c r="GO13" s="239"/>
      <c r="GP13" s="116">
        <f t="shared" si="84"/>
        <v>5.8</v>
      </c>
      <c r="GQ13" s="117">
        <f t="shared" si="85"/>
        <v>5.8</v>
      </c>
      <c r="GR13" s="118" t="str">
        <f t="shared" si="86"/>
        <v>C</v>
      </c>
      <c r="GS13" s="119">
        <f t="shared" si="87"/>
        <v>2</v>
      </c>
      <c r="GT13" s="119" t="str">
        <f t="shared" si="88"/>
        <v>2.0</v>
      </c>
      <c r="GU13" s="137">
        <v>2</v>
      </c>
      <c r="GV13" s="138">
        <v>2</v>
      </c>
      <c r="GW13" s="148">
        <v>7</v>
      </c>
      <c r="GX13" s="189">
        <v>5</v>
      </c>
      <c r="GY13" s="189"/>
      <c r="GZ13" s="116">
        <f t="shared" si="89"/>
        <v>5.8</v>
      </c>
      <c r="HA13" s="117">
        <f t="shared" si="90"/>
        <v>5.8</v>
      </c>
      <c r="HB13" s="118" t="str">
        <f t="shared" si="91"/>
        <v>C</v>
      </c>
      <c r="HC13" s="119">
        <f t="shared" si="92"/>
        <v>2</v>
      </c>
      <c r="HD13" s="119" t="str">
        <f t="shared" si="93"/>
        <v>2.0</v>
      </c>
      <c r="HE13" s="137">
        <v>2</v>
      </c>
      <c r="HF13" s="138">
        <v>2</v>
      </c>
      <c r="HG13" s="191">
        <v>6.4</v>
      </c>
      <c r="HH13" s="239">
        <v>6</v>
      </c>
      <c r="HI13" s="239"/>
      <c r="HJ13" s="116">
        <f t="shared" si="94"/>
        <v>6.2</v>
      </c>
      <c r="HK13" s="117">
        <f t="shared" si="95"/>
        <v>6.2</v>
      </c>
      <c r="HL13" s="118" t="str">
        <f t="shared" si="96"/>
        <v>C</v>
      </c>
      <c r="HM13" s="119">
        <f t="shared" si="97"/>
        <v>2</v>
      </c>
      <c r="HN13" s="119" t="str">
        <f t="shared" si="98"/>
        <v>2.0</v>
      </c>
      <c r="HO13" s="137">
        <v>2</v>
      </c>
      <c r="HP13" s="138">
        <v>2</v>
      </c>
      <c r="HQ13" s="209">
        <v>5.5</v>
      </c>
      <c r="HR13" s="239">
        <v>4</v>
      </c>
      <c r="HS13" s="239"/>
      <c r="HT13" s="116">
        <f t="shared" si="99"/>
        <v>4.5999999999999996</v>
      </c>
      <c r="HU13" s="117">
        <f t="shared" si="100"/>
        <v>4.5999999999999996</v>
      </c>
      <c r="HV13" s="118" t="str">
        <f t="shared" si="101"/>
        <v>D</v>
      </c>
      <c r="HW13" s="119">
        <f t="shared" si="102"/>
        <v>1</v>
      </c>
      <c r="HX13" s="119" t="str">
        <f t="shared" si="103"/>
        <v>1.0</v>
      </c>
      <c r="HY13" s="137">
        <v>2</v>
      </c>
      <c r="HZ13" s="138">
        <v>2</v>
      </c>
      <c r="IA13" s="209">
        <v>5.8</v>
      </c>
      <c r="IB13" s="239">
        <v>6</v>
      </c>
      <c r="IC13" s="239"/>
      <c r="ID13" s="116">
        <f t="shared" si="104"/>
        <v>5.9</v>
      </c>
      <c r="IE13" s="117">
        <f t="shared" si="105"/>
        <v>5.9</v>
      </c>
      <c r="IF13" s="118" t="str">
        <f t="shared" si="106"/>
        <v>C</v>
      </c>
      <c r="IG13" s="119">
        <f t="shared" si="107"/>
        <v>2</v>
      </c>
      <c r="IH13" s="119" t="str">
        <f t="shared" si="108"/>
        <v>2.0</v>
      </c>
      <c r="II13" s="137">
        <v>2</v>
      </c>
      <c r="IJ13" s="138">
        <v>2</v>
      </c>
      <c r="IK13" s="301">
        <f t="shared" si="109"/>
        <v>13</v>
      </c>
      <c r="IL13" s="310">
        <f t="shared" si="110"/>
        <v>2.0769230769230771</v>
      </c>
      <c r="IM13" s="312" t="str">
        <f t="shared" si="111"/>
        <v>2.08</v>
      </c>
      <c r="IN13" s="130"/>
      <c r="IO13" s="130"/>
      <c r="IP13" s="130"/>
      <c r="IQ13" s="130"/>
      <c r="IR13" s="130"/>
      <c r="IS13" s="130"/>
      <c r="IT13" s="130"/>
      <c r="IU13" s="130"/>
      <c r="IV13" s="130"/>
      <c r="IW13" s="131"/>
    </row>
    <row r="14" spans="1:257" ht="18">
      <c r="A14" s="22">
        <v>16</v>
      </c>
      <c r="B14" s="22" t="s">
        <v>525</v>
      </c>
      <c r="C14" s="36" t="s">
        <v>576</v>
      </c>
      <c r="D14" s="57" t="s">
        <v>76</v>
      </c>
      <c r="E14" s="2" t="s">
        <v>577</v>
      </c>
      <c r="F14" s="2"/>
      <c r="G14" s="55" t="s">
        <v>578</v>
      </c>
      <c r="H14" s="37" t="s">
        <v>36</v>
      </c>
      <c r="I14" s="22" t="s">
        <v>46</v>
      </c>
      <c r="J14" s="22" t="s">
        <v>37</v>
      </c>
      <c r="K14" s="38" t="s">
        <v>38</v>
      </c>
      <c r="L14" s="331">
        <v>5.7</v>
      </c>
      <c r="M14" s="331"/>
      <c r="N14" s="331"/>
      <c r="O14" s="331"/>
      <c r="P14" s="331"/>
      <c r="Q14" s="331"/>
      <c r="R14" s="331"/>
      <c r="S14" s="331"/>
      <c r="T14" s="329">
        <f t="shared" si="6"/>
        <v>1.9000000000000001</v>
      </c>
      <c r="U14" s="329">
        <f t="shared" si="6"/>
        <v>0</v>
      </c>
      <c r="V14" s="329">
        <f t="shared" si="6"/>
        <v>0</v>
      </c>
      <c r="W14" s="332"/>
      <c r="X14" s="347"/>
      <c r="Y14" s="347"/>
      <c r="Z14" s="347"/>
      <c r="AA14" s="347"/>
      <c r="AB14" s="38"/>
      <c r="AC14" s="38"/>
      <c r="AD14" s="38"/>
      <c r="AE14" s="38"/>
      <c r="AF14" s="38"/>
      <c r="AG14" s="38"/>
      <c r="AH14" s="38"/>
      <c r="AI14" s="38"/>
      <c r="AJ14" s="38"/>
      <c r="AK14" s="38"/>
      <c r="AL14" s="38"/>
      <c r="AM14" s="38"/>
      <c r="AN14" s="38"/>
      <c r="AO14" s="38"/>
      <c r="AP14" s="38"/>
      <c r="AQ14" s="38"/>
      <c r="AR14" s="22"/>
      <c r="AS14" s="22"/>
      <c r="AT14" s="22"/>
      <c r="AU14" s="97"/>
      <c r="AV14" s="6">
        <v>7.3</v>
      </c>
      <c r="AW14" s="3" t="str">
        <f t="shared" si="7"/>
        <v>B</v>
      </c>
      <c r="AX14" s="4">
        <f t="shared" si="8"/>
        <v>3</v>
      </c>
      <c r="AY14" s="13" t="str">
        <f t="shared" si="9"/>
        <v>3.0</v>
      </c>
      <c r="AZ14" s="15">
        <v>6</v>
      </c>
      <c r="BA14" s="3" t="str">
        <f t="shared" si="10"/>
        <v>C</v>
      </c>
      <c r="BB14" s="4">
        <f t="shared" si="11"/>
        <v>2</v>
      </c>
      <c r="BC14" s="122" t="str">
        <f t="shared" si="12"/>
        <v>2.0</v>
      </c>
      <c r="BD14" s="200">
        <v>6.4</v>
      </c>
      <c r="BE14" s="225">
        <v>5</v>
      </c>
      <c r="BF14" s="225"/>
      <c r="BG14" s="116">
        <f t="shared" si="13"/>
        <v>5.6</v>
      </c>
      <c r="BH14" s="117">
        <f t="shared" si="14"/>
        <v>5.6</v>
      </c>
      <c r="BI14" s="118" t="str">
        <f t="shared" si="15"/>
        <v>C</v>
      </c>
      <c r="BJ14" s="119">
        <f t="shared" si="16"/>
        <v>2</v>
      </c>
      <c r="BK14" s="119" t="str">
        <f t="shared" si="17"/>
        <v>2.0</v>
      </c>
      <c r="BL14" s="137">
        <v>4</v>
      </c>
      <c r="BM14" s="138">
        <v>4</v>
      </c>
      <c r="BN14" s="191">
        <v>5.3</v>
      </c>
      <c r="BO14" s="189">
        <v>6</v>
      </c>
      <c r="BP14" s="189"/>
      <c r="BQ14" s="116">
        <f t="shared" si="18"/>
        <v>5.7</v>
      </c>
      <c r="BR14" s="117">
        <f t="shared" si="19"/>
        <v>5.7</v>
      </c>
      <c r="BS14" s="118" t="str">
        <f t="shared" si="20"/>
        <v>C</v>
      </c>
      <c r="BT14" s="119">
        <f t="shared" si="21"/>
        <v>2</v>
      </c>
      <c r="BU14" s="119" t="str">
        <f t="shared" si="22"/>
        <v>2.0</v>
      </c>
      <c r="BV14" s="137">
        <v>2</v>
      </c>
      <c r="BW14" s="138">
        <v>2</v>
      </c>
      <c r="BX14" s="251">
        <v>6.3</v>
      </c>
      <c r="BY14" s="256">
        <v>5</v>
      </c>
      <c r="BZ14" s="256"/>
      <c r="CA14" s="116">
        <f t="shared" si="23"/>
        <v>5.5</v>
      </c>
      <c r="CB14" s="117">
        <f t="shared" si="24"/>
        <v>5.5</v>
      </c>
      <c r="CC14" s="118" t="str">
        <f t="shared" si="25"/>
        <v>C</v>
      </c>
      <c r="CD14" s="119">
        <f t="shared" si="26"/>
        <v>2</v>
      </c>
      <c r="CE14" s="119" t="str">
        <f t="shared" si="27"/>
        <v>2.0</v>
      </c>
      <c r="CF14" s="137">
        <v>2</v>
      </c>
      <c r="CG14" s="138">
        <v>2</v>
      </c>
      <c r="CH14" s="148">
        <v>6.7</v>
      </c>
      <c r="CI14" s="189">
        <v>6</v>
      </c>
      <c r="CJ14" s="189"/>
      <c r="CK14" s="116">
        <f t="shared" si="28"/>
        <v>6.3</v>
      </c>
      <c r="CL14" s="117">
        <f t="shared" si="29"/>
        <v>6.3</v>
      </c>
      <c r="CM14" s="118" t="str">
        <f t="shared" si="30"/>
        <v>C</v>
      </c>
      <c r="CN14" s="119">
        <f t="shared" si="31"/>
        <v>2</v>
      </c>
      <c r="CO14" s="119" t="str">
        <f t="shared" si="32"/>
        <v>2.0</v>
      </c>
      <c r="CP14" s="137">
        <v>1</v>
      </c>
      <c r="CQ14" s="138">
        <v>1</v>
      </c>
      <c r="CR14" s="148">
        <v>6</v>
      </c>
      <c r="CS14" s="239">
        <v>2</v>
      </c>
      <c r="CT14" s="239">
        <v>6</v>
      </c>
      <c r="CU14" s="116">
        <f t="shared" si="33"/>
        <v>3.6</v>
      </c>
      <c r="CV14" s="117">
        <f t="shared" si="34"/>
        <v>6</v>
      </c>
      <c r="CW14" s="118" t="str">
        <f t="shared" si="35"/>
        <v>C</v>
      </c>
      <c r="CX14" s="119">
        <f t="shared" si="0"/>
        <v>2</v>
      </c>
      <c r="CY14" s="119" t="str">
        <f t="shared" si="1"/>
        <v>2.0</v>
      </c>
      <c r="CZ14" s="137">
        <v>2</v>
      </c>
      <c r="DA14" s="138">
        <v>2</v>
      </c>
      <c r="DB14" s="148">
        <v>5</v>
      </c>
      <c r="DC14" s="239">
        <v>4</v>
      </c>
      <c r="DD14" s="239"/>
      <c r="DE14" s="116">
        <f t="shared" si="36"/>
        <v>4.4000000000000004</v>
      </c>
      <c r="DF14" s="117">
        <f t="shared" si="37"/>
        <v>4.4000000000000004</v>
      </c>
      <c r="DG14" s="118" t="str">
        <f t="shared" si="38"/>
        <v>D</v>
      </c>
      <c r="DH14" s="119">
        <f t="shared" si="39"/>
        <v>1</v>
      </c>
      <c r="DI14" s="119" t="str">
        <f t="shared" si="40"/>
        <v>1.0</v>
      </c>
      <c r="DJ14" s="137">
        <v>3</v>
      </c>
      <c r="DK14" s="138">
        <v>3</v>
      </c>
      <c r="DL14" s="301">
        <f t="shared" si="41"/>
        <v>14</v>
      </c>
      <c r="DM14" s="310">
        <f t="shared" si="42"/>
        <v>1.7857142857142858</v>
      </c>
      <c r="DN14" s="312" t="str">
        <f t="shared" si="43"/>
        <v>1.79</v>
      </c>
      <c r="DO14" s="296" t="str">
        <f t="shared" si="44"/>
        <v>Lên lớp</v>
      </c>
      <c r="DP14" s="297">
        <f t="shared" si="45"/>
        <v>14</v>
      </c>
      <c r="DQ14" s="298">
        <f t="shared" si="46"/>
        <v>1.7857142857142858</v>
      </c>
      <c r="DR14" s="296" t="str">
        <f t="shared" si="47"/>
        <v>Lên lớp</v>
      </c>
      <c r="DT14" s="212">
        <v>6</v>
      </c>
      <c r="DU14" s="189">
        <v>7</v>
      </c>
      <c r="DV14" s="189"/>
      <c r="DW14" s="116">
        <f t="shared" si="48"/>
        <v>6.6</v>
      </c>
      <c r="DX14" s="117">
        <f t="shared" si="49"/>
        <v>6.6</v>
      </c>
      <c r="DY14" s="118" t="str">
        <f t="shared" si="50"/>
        <v>C+</v>
      </c>
      <c r="DZ14" s="119">
        <f t="shared" si="51"/>
        <v>2.5</v>
      </c>
      <c r="EA14" s="119" t="str">
        <f t="shared" si="52"/>
        <v>2.5</v>
      </c>
      <c r="EB14" s="137">
        <v>3</v>
      </c>
      <c r="EC14" s="138">
        <v>3</v>
      </c>
      <c r="ED14" s="191">
        <v>6.8</v>
      </c>
      <c r="EE14" s="189">
        <v>5</v>
      </c>
      <c r="EF14" s="189"/>
      <c r="EG14" s="116">
        <f t="shared" si="53"/>
        <v>5.7</v>
      </c>
      <c r="EH14" s="117">
        <f t="shared" si="54"/>
        <v>5.7</v>
      </c>
      <c r="EI14" s="118" t="str">
        <f t="shared" si="55"/>
        <v>C</v>
      </c>
      <c r="EJ14" s="119">
        <f t="shared" si="56"/>
        <v>2</v>
      </c>
      <c r="EK14" s="119" t="str">
        <f t="shared" si="57"/>
        <v>2.0</v>
      </c>
      <c r="EL14" s="137">
        <v>3</v>
      </c>
      <c r="EM14" s="138">
        <v>3</v>
      </c>
      <c r="EN14" s="209">
        <v>5.4</v>
      </c>
      <c r="EO14" s="256">
        <v>5</v>
      </c>
      <c r="EP14" s="256"/>
      <c r="EQ14" s="116">
        <f t="shared" si="58"/>
        <v>5.2</v>
      </c>
      <c r="ER14" s="117">
        <f t="shared" si="59"/>
        <v>5.2</v>
      </c>
      <c r="ES14" s="118" t="str">
        <f t="shared" si="60"/>
        <v>D+</v>
      </c>
      <c r="ET14" s="119">
        <f t="shared" si="61"/>
        <v>1.5</v>
      </c>
      <c r="EU14" s="119" t="str">
        <f t="shared" si="62"/>
        <v>1.5</v>
      </c>
      <c r="EV14" s="137">
        <v>2</v>
      </c>
      <c r="EW14" s="138">
        <v>2</v>
      </c>
      <c r="EX14" s="209">
        <v>5.4</v>
      </c>
      <c r="EY14" s="189">
        <v>6</v>
      </c>
      <c r="EZ14" s="189"/>
      <c r="FA14" s="116">
        <f t="shared" si="63"/>
        <v>5.8</v>
      </c>
      <c r="FB14" s="117">
        <f t="shared" si="64"/>
        <v>5.8</v>
      </c>
      <c r="FC14" s="118" t="str">
        <f t="shared" si="65"/>
        <v>C</v>
      </c>
      <c r="FD14" s="119">
        <f t="shared" si="66"/>
        <v>2</v>
      </c>
      <c r="FE14" s="119" t="str">
        <f t="shared" si="67"/>
        <v>2.0</v>
      </c>
      <c r="FF14" s="137">
        <v>3</v>
      </c>
      <c r="FG14" s="138">
        <v>3</v>
      </c>
      <c r="FH14" s="148">
        <v>6.2</v>
      </c>
      <c r="FI14" s="239">
        <v>6</v>
      </c>
      <c r="FJ14" s="239"/>
      <c r="FK14" s="116">
        <f t="shared" si="68"/>
        <v>6.1</v>
      </c>
      <c r="FL14" s="117">
        <f t="shared" si="69"/>
        <v>6.1</v>
      </c>
      <c r="FM14" s="118" t="str">
        <f t="shared" si="70"/>
        <v>C</v>
      </c>
      <c r="FN14" s="119">
        <f t="shared" si="71"/>
        <v>2</v>
      </c>
      <c r="FO14" s="119" t="str">
        <f t="shared" si="2"/>
        <v>2.0</v>
      </c>
      <c r="FP14" s="137">
        <v>3</v>
      </c>
      <c r="FQ14" s="138">
        <v>3</v>
      </c>
      <c r="FR14" s="301">
        <f t="shared" si="72"/>
        <v>14</v>
      </c>
      <c r="FS14" s="310">
        <f t="shared" si="73"/>
        <v>2.0357142857142856</v>
      </c>
      <c r="FT14" s="312" t="str">
        <f t="shared" si="74"/>
        <v>2.04</v>
      </c>
      <c r="FU14" s="189" t="str">
        <f t="shared" si="75"/>
        <v>Lên lớp</v>
      </c>
      <c r="FV14" s="526">
        <f t="shared" si="76"/>
        <v>28</v>
      </c>
      <c r="FW14" s="310">
        <f t="shared" si="77"/>
        <v>1.9107142857142858</v>
      </c>
      <c r="FX14" s="312" t="str">
        <f t="shared" si="78"/>
        <v>1.91</v>
      </c>
      <c r="FY14" s="527">
        <f t="shared" si="79"/>
        <v>28</v>
      </c>
      <c r="FZ14" s="528">
        <f t="shared" si="80"/>
        <v>1.9107142857142858</v>
      </c>
      <c r="GA14" s="529" t="str">
        <f t="shared" si="81"/>
        <v>Lên lớp</v>
      </c>
      <c r="GB14" s="131"/>
      <c r="GC14" s="148">
        <v>8.4</v>
      </c>
      <c r="GD14" s="239">
        <v>8</v>
      </c>
      <c r="GE14" s="239"/>
      <c r="GF14" s="116">
        <f t="shared" si="82"/>
        <v>8.1999999999999993</v>
      </c>
      <c r="GG14" s="117">
        <f t="shared" si="83"/>
        <v>8.1999999999999993</v>
      </c>
      <c r="GH14" s="118" t="str">
        <f t="shared" si="3"/>
        <v>B+</v>
      </c>
      <c r="GI14" s="119">
        <f t="shared" si="4"/>
        <v>3.5</v>
      </c>
      <c r="GJ14" s="119" t="str">
        <f t="shared" si="5"/>
        <v>3.5</v>
      </c>
      <c r="GK14" s="137">
        <v>3</v>
      </c>
      <c r="GL14" s="138">
        <v>3</v>
      </c>
      <c r="GM14" s="209">
        <v>5</v>
      </c>
      <c r="GN14" s="239">
        <v>6</v>
      </c>
      <c r="GO14" s="239"/>
      <c r="GP14" s="116">
        <f t="shared" si="84"/>
        <v>5.6</v>
      </c>
      <c r="GQ14" s="117">
        <f t="shared" si="85"/>
        <v>5.6</v>
      </c>
      <c r="GR14" s="118" t="str">
        <f t="shared" si="86"/>
        <v>C</v>
      </c>
      <c r="GS14" s="119">
        <f t="shared" si="87"/>
        <v>2</v>
      </c>
      <c r="GT14" s="119" t="str">
        <f t="shared" si="88"/>
        <v>2.0</v>
      </c>
      <c r="GU14" s="137">
        <v>2</v>
      </c>
      <c r="GV14" s="138">
        <v>2</v>
      </c>
      <c r="GW14" s="148">
        <v>7</v>
      </c>
      <c r="GX14" s="189">
        <v>6</v>
      </c>
      <c r="GY14" s="189"/>
      <c r="GZ14" s="116">
        <f t="shared" si="89"/>
        <v>6.4</v>
      </c>
      <c r="HA14" s="117">
        <f t="shared" si="90"/>
        <v>6.4</v>
      </c>
      <c r="HB14" s="118" t="str">
        <f t="shared" si="91"/>
        <v>C</v>
      </c>
      <c r="HC14" s="119">
        <f t="shared" si="92"/>
        <v>2</v>
      </c>
      <c r="HD14" s="119" t="str">
        <f t="shared" si="93"/>
        <v>2.0</v>
      </c>
      <c r="HE14" s="137">
        <v>2</v>
      </c>
      <c r="HF14" s="138">
        <v>2</v>
      </c>
      <c r="HG14" s="191">
        <v>6</v>
      </c>
      <c r="HH14" s="239">
        <v>7</v>
      </c>
      <c r="HI14" s="239"/>
      <c r="HJ14" s="116">
        <f t="shared" si="94"/>
        <v>6.6</v>
      </c>
      <c r="HK14" s="117">
        <f t="shared" si="95"/>
        <v>6.6</v>
      </c>
      <c r="HL14" s="118" t="str">
        <f t="shared" si="96"/>
        <v>C+</v>
      </c>
      <c r="HM14" s="119">
        <f t="shared" si="97"/>
        <v>2.5</v>
      </c>
      <c r="HN14" s="119" t="str">
        <f t="shared" si="98"/>
        <v>2.5</v>
      </c>
      <c r="HO14" s="137">
        <v>2</v>
      </c>
      <c r="HP14" s="138">
        <v>2</v>
      </c>
      <c r="HQ14" s="209">
        <v>6</v>
      </c>
      <c r="HR14" s="239">
        <v>6</v>
      </c>
      <c r="HS14" s="239"/>
      <c r="HT14" s="116">
        <f t="shared" si="99"/>
        <v>6</v>
      </c>
      <c r="HU14" s="117">
        <f t="shared" si="100"/>
        <v>6</v>
      </c>
      <c r="HV14" s="118" t="str">
        <f t="shared" si="101"/>
        <v>C</v>
      </c>
      <c r="HW14" s="119">
        <f t="shared" si="102"/>
        <v>2</v>
      </c>
      <c r="HX14" s="119" t="str">
        <f t="shared" si="103"/>
        <v>2.0</v>
      </c>
      <c r="HY14" s="137">
        <v>2</v>
      </c>
      <c r="HZ14" s="138">
        <v>2</v>
      </c>
      <c r="IA14" s="209">
        <v>6.4</v>
      </c>
      <c r="IB14" s="239">
        <v>8</v>
      </c>
      <c r="IC14" s="239"/>
      <c r="ID14" s="116">
        <f t="shared" si="104"/>
        <v>7.4</v>
      </c>
      <c r="IE14" s="117">
        <f t="shared" si="105"/>
        <v>7.4</v>
      </c>
      <c r="IF14" s="118" t="str">
        <f t="shared" si="106"/>
        <v>B</v>
      </c>
      <c r="IG14" s="119">
        <f t="shared" si="107"/>
        <v>3</v>
      </c>
      <c r="IH14" s="119" t="str">
        <f t="shared" si="108"/>
        <v>3.0</v>
      </c>
      <c r="II14" s="137">
        <v>2</v>
      </c>
      <c r="IJ14" s="138">
        <v>2</v>
      </c>
      <c r="IK14" s="301">
        <f t="shared" si="109"/>
        <v>13</v>
      </c>
      <c r="IL14" s="310">
        <f t="shared" si="110"/>
        <v>2.5769230769230771</v>
      </c>
      <c r="IM14" s="312" t="str">
        <f t="shared" si="111"/>
        <v>2.58</v>
      </c>
      <c r="IN14" s="130"/>
      <c r="IO14" s="130"/>
      <c r="IP14" s="130"/>
      <c r="IQ14" s="130"/>
      <c r="IR14" s="130"/>
      <c r="IS14" s="130"/>
      <c r="IT14" s="130"/>
      <c r="IU14" s="130"/>
      <c r="IV14" s="130"/>
      <c r="IW14" s="131"/>
    </row>
    <row r="15" spans="1:257" ht="18">
      <c r="A15" s="22">
        <v>17</v>
      </c>
      <c r="B15" s="22" t="s">
        <v>525</v>
      </c>
      <c r="C15" s="36" t="s">
        <v>579</v>
      </c>
      <c r="D15" s="57" t="s">
        <v>49</v>
      </c>
      <c r="E15" s="2" t="s">
        <v>27</v>
      </c>
      <c r="F15" s="2"/>
      <c r="G15" s="55" t="s">
        <v>125</v>
      </c>
      <c r="H15" s="37" t="s">
        <v>36</v>
      </c>
      <c r="I15" s="22" t="s">
        <v>580</v>
      </c>
      <c r="J15" s="22" t="s">
        <v>37</v>
      </c>
      <c r="K15" s="38" t="s">
        <v>38</v>
      </c>
      <c r="L15" s="331">
        <v>5.6</v>
      </c>
      <c r="M15" s="331"/>
      <c r="N15" s="331"/>
      <c r="O15" s="331"/>
      <c r="P15" s="331"/>
      <c r="Q15" s="331"/>
      <c r="R15" s="331"/>
      <c r="S15" s="331"/>
      <c r="T15" s="329">
        <f t="shared" si="6"/>
        <v>1.8666666666666665</v>
      </c>
      <c r="U15" s="329">
        <f t="shared" si="6"/>
        <v>0</v>
      </c>
      <c r="V15" s="329">
        <f t="shared" si="6"/>
        <v>0</v>
      </c>
      <c r="W15" s="332"/>
      <c r="X15" s="347"/>
      <c r="Y15" s="347"/>
      <c r="Z15" s="347"/>
      <c r="AA15" s="347"/>
      <c r="AB15" s="38"/>
      <c r="AC15" s="38"/>
      <c r="AD15" s="38"/>
      <c r="AE15" s="38"/>
      <c r="AF15" s="38"/>
      <c r="AG15" s="38"/>
      <c r="AH15" s="38"/>
      <c r="AI15" s="38"/>
      <c r="AJ15" s="38"/>
      <c r="AK15" s="38"/>
      <c r="AL15" s="38"/>
      <c r="AM15" s="38"/>
      <c r="AN15" s="38"/>
      <c r="AO15" s="38"/>
      <c r="AP15" s="38"/>
      <c r="AQ15" s="38"/>
      <c r="AR15" s="22"/>
      <c r="AS15" s="22"/>
      <c r="AT15" s="22"/>
      <c r="AU15" s="97"/>
      <c r="AV15" s="6">
        <v>6.3</v>
      </c>
      <c r="AW15" s="3" t="str">
        <f t="shared" si="7"/>
        <v>C</v>
      </c>
      <c r="AX15" s="4">
        <f t="shared" si="8"/>
        <v>2</v>
      </c>
      <c r="AY15" s="13" t="str">
        <f t="shared" si="9"/>
        <v>2.0</v>
      </c>
      <c r="AZ15" s="15">
        <v>6</v>
      </c>
      <c r="BA15" s="3" t="str">
        <f t="shared" si="10"/>
        <v>C</v>
      </c>
      <c r="BB15" s="4">
        <f t="shared" si="11"/>
        <v>2</v>
      </c>
      <c r="BC15" s="122" t="str">
        <f t="shared" si="12"/>
        <v>2.0</v>
      </c>
      <c r="BD15" s="200">
        <v>5.5</v>
      </c>
      <c r="BE15" s="225">
        <v>2</v>
      </c>
      <c r="BF15" s="225">
        <v>5</v>
      </c>
      <c r="BG15" s="116">
        <f t="shared" si="13"/>
        <v>3.4</v>
      </c>
      <c r="BH15" s="117">
        <f t="shared" si="14"/>
        <v>5.2</v>
      </c>
      <c r="BI15" s="118" t="str">
        <f t="shared" si="15"/>
        <v>D+</v>
      </c>
      <c r="BJ15" s="119">
        <f t="shared" si="16"/>
        <v>1.5</v>
      </c>
      <c r="BK15" s="119" t="str">
        <f t="shared" si="17"/>
        <v>1.5</v>
      </c>
      <c r="BL15" s="137">
        <v>4</v>
      </c>
      <c r="BM15" s="138">
        <v>4</v>
      </c>
      <c r="BN15" s="191">
        <v>6.7</v>
      </c>
      <c r="BO15" s="189">
        <v>7</v>
      </c>
      <c r="BP15" s="189"/>
      <c r="BQ15" s="116">
        <f t="shared" si="18"/>
        <v>6.9</v>
      </c>
      <c r="BR15" s="117">
        <f t="shared" si="19"/>
        <v>6.9</v>
      </c>
      <c r="BS15" s="118" t="str">
        <f t="shared" si="20"/>
        <v>C+</v>
      </c>
      <c r="BT15" s="119">
        <f t="shared" si="21"/>
        <v>2.5</v>
      </c>
      <c r="BU15" s="119" t="str">
        <f t="shared" si="22"/>
        <v>2.5</v>
      </c>
      <c r="BV15" s="137">
        <v>2</v>
      </c>
      <c r="BW15" s="138">
        <v>2</v>
      </c>
      <c r="BX15" s="251">
        <v>8.3000000000000007</v>
      </c>
      <c r="BY15" s="256">
        <v>6</v>
      </c>
      <c r="BZ15" s="256"/>
      <c r="CA15" s="116">
        <f t="shared" si="23"/>
        <v>6.9</v>
      </c>
      <c r="CB15" s="117">
        <f t="shared" si="24"/>
        <v>6.9</v>
      </c>
      <c r="CC15" s="118" t="str">
        <f t="shared" si="25"/>
        <v>C+</v>
      </c>
      <c r="CD15" s="119">
        <f t="shared" si="26"/>
        <v>2.5</v>
      </c>
      <c r="CE15" s="119" t="str">
        <f t="shared" si="27"/>
        <v>2.5</v>
      </c>
      <c r="CF15" s="137">
        <v>2</v>
      </c>
      <c r="CG15" s="138">
        <v>2</v>
      </c>
      <c r="CH15" s="148">
        <v>6.7</v>
      </c>
      <c r="CI15" s="189">
        <v>8</v>
      </c>
      <c r="CJ15" s="189"/>
      <c r="CK15" s="116">
        <f t="shared" si="28"/>
        <v>7.5</v>
      </c>
      <c r="CL15" s="117">
        <f t="shared" si="29"/>
        <v>7.5</v>
      </c>
      <c r="CM15" s="118" t="str">
        <f t="shared" si="30"/>
        <v>B</v>
      </c>
      <c r="CN15" s="119">
        <f t="shared" si="31"/>
        <v>3</v>
      </c>
      <c r="CO15" s="119" t="str">
        <f t="shared" si="32"/>
        <v>3.0</v>
      </c>
      <c r="CP15" s="137">
        <v>1</v>
      </c>
      <c r="CQ15" s="138">
        <v>1</v>
      </c>
      <c r="CR15" s="148">
        <v>5</v>
      </c>
      <c r="CS15" s="239">
        <v>2</v>
      </c>
      <c r="CT15" s="239">
        <v>7</v>
      </c>
      <c r="CU15" s="116">
        <f t="shared" si="33"/>
        <v>3.2</v>
      </c>
      <c r="CV15" s="117">
        <f t="shared" si="34"/>
        <v>6.2</v>
      </c>
      <c r="CW15" s="118" t="str">
        <f t="shared" si="35"/>
        <v>C</v>
      </c>
      <c r="CX15" s="119">
        <f t="shared" si="0"/>
        <v>2</v>
      </c>
      <c r="CY15" s="119" t="str">
        <f t="shared" si="1"/>
        <v>2.0</v>
      </c>
      <c r="CZ15" s="137">
        <v>2</v>
      </c>
      <c r="DA15" s="138">
        <v>2</v>
      </c>
      <c r="DB15" s="148">
        <v>5</v>
      </c>
      <c r="DC15" s="239">
        <v>4</v>
      </c>
      <c r="DD15" s="239"/>
      <c r="DE15" s="116">
        <f t="shared" si="36"/>
        <v>4.4000000000000004</v>
      </c>
      <c r="DF15" s="117">
        <f t="shared" si="37"/>
        <v>4.4000000000000004</v>
      </c>
      <c r="DG15" s="118" t="str">
        <f t="shared" si="38"/>
        <v>D</v>
      </c>
      <c r="DH15" s="119">
        <f t="shared" si="39"/>
        <v>1</v>
      </c>
      <c r="DI15" s="119" t="str">
        <f t="shared" si="40"/>
        <v>1.0</v>
      </c>
      <c r="DJ15" s="137">
        <v>3</v>
      </c>
      <c r="DK15" s="138">
        <v>3</v>
      </c>
      <c r="DL15" s="301">
        <f t="shared" si="41"/>
        <v>14</v>
      </c>
      <c r="DM15" s="310">
        <f t="shared" si="42"/>
        <v>1.8571428571428572</v>
      </c>
      <c r="DN15" s="312" t="str">
        <f t="shared" si="43"/>
        <v>1.86</v>
      </c>
      <c r="DO15" s="296" t="str">
        <f t="shared" si="44"/>
        <v>Lên lớp</v>
      </c>
      <c r="DP15" s="297">
        <f t="shared" si="45"/>
        <v>14</v>
      </c>
      <c r="DQ15" s="298">
        <f t="shared" si="46"/>
        <v>1.8571428571428572</v>
      </c>
      <c r="DR15" s="296" t="str">
        <f t="shared" si="47"/>
        <v>Lên lớp</v>
      </c>
      <c r="DT15" s="212">
        <v>5.8</v>
      </c>
      <c r="DU15" s="189">
        <v>8</v>
      </c>
      <c r="DV15" s="189"/>
      <c r="DW15" s="116">
        <f t="shared" si="48"/>
        <v>7.1</v>
      </c>
      <c r="DX15" s="117">
        <f t="shared" si="49"/>
        <v>7.1</v>
      </c>
      <c r="DY15" s="118" t="str">
        <f t="shared" si="50"/>
        <v>B</v>
      </c>
      <c r="DZ15" s="119">
        <f t="shared" si="51"/>
        <v>3</v>
      </c>
      <c r="EA15" s="119" t="str">
        <f t="shared" si="52"/>
        <v>3.0</v>
      </c>
      <c r="EB15" s="137">
        <v>3</v>
      </c>
      <c r="EC15" s="138">
        <v>3</v>
      </c>
      <c r="ED15" s="191">
        <v>7.4</v>
      </c>
      <c r="EE15" s="189">
        <v>5</v>
      </c>
      <c r="EF15" s="189"/>
      <c r="EG15" s="116">
        <f t="shared" si="53"/>
        <v>6</v>
      </c>
      <c r="EH15" s="117">
        <f t="shared" si="54"/>
        <v>6</v>
      </c>
      <c r="EI15" s="118" t="str">
        <f t="shared" si="55"/>
        <v>C</v>
      </c>
      <c r="EJ15" s="119">
        <f t="shared" si="56"/>
        <v>2</v>
      </c>
      <c r="EK15" s="119" t="str">
        <f t="shared" si="57"/>
        <v>2.0</v>
      </c>
      <c r="EL15" s="137">
        <v>3</v>
      </c>
      <c r="EM15" s="138">
        <v>3</v>
      </c>
      <c r="EN15" s="209">
        <v>7.4</v>
      </c>
      <c r="EO15" s="256">
        <v>5</v>
      </c>
      <c r="EP15" s="256"/>
      <c r="EQ15" s="116">
        <f t="shared" si="58"/>
        <v>6</v>
      </c>
      <c r="ER15" s="117">
        <f t="shared" si="59"/>
        <v>6</v>
      </c>
      <c r="ES15" s="118" t="str">
        <f t="shared" si="60"/>
        <v>C</v>
      </c>
      <c r="ET15" s="119">
        <f t="shared" si="61"/>
        <v>2</v>
      </c>
      <c r="EU15" s="119" t="str">
        <f t="shared" si="62"/>
        <v>2.0</v>
      </c>
      <c r="EV15" s="137">
        <v>2</v>
      </c>
      <c r="EW15" s="138">
        <v>2</v>
      </c>
      <c r="EX15" s="209">
        <v>7.6</v>
      </c>
      <c r="EY15" s="189">
        <v>7</v>
      </c>
      <c r="EZ15" s="189"/>
      <c r="FA15" s="116">
        <f t="shared" si="63"/>
        <v>7.2</v>
      </c>
      <c r="FB15" s="117">
        <f t="shared" si="64"/>
        <v>7.2</v>
      </c>
      <c r="FC15" s="118" t="str">
        <f t="shared" si="65"/>
        <v>B</v>
      </c>
      <c r="FD15" s="119">
        <f t="shared" si="66"/>
        <v>3</v>
      </c>
      <c r="FE15" s="119" t="str">
        <f t="shared" si="67"/>
        <v>3.0</v>
      </c>
      <c r="FF15" s="137">
        <v>3</v>
      </c>
      <c r="FG15" s="138">
        <v>3</v>
      </c>
      <c r="FH15" s="148">
        <v>5.6</v>
      </c>
      <c r="FI15" s="239">
        <v>6</v>
      </c>
      <c r="FJ15" s="239"/>
      <c r="FK15" s="116">
        <f t="shared" si="68"/>
        <v>5.8</v>
      </c>
      <c r="FL15" s="117">
        <f t="shared" si="69"/>
        <v>5.8</v>
      </c>
      <c r="FM15" s="118" t="str">
        <f t="shared" si="70"/>
        <v>C</v>
      </c>
      <c r="FN15" s="119">
        <f t="shared" si="71"/>
        <v>2</v>
      </c>
      <c r="FO15" s="119" t="str">
        <f t="shared" si="2"/>
        <v>2.0</v>
      </c>
      <c r="FP15" s="137">
        <v>3</v>
      </c>
      <c r="FQ15" s="138">
        <v>3</v>
      </c>
      <c r="FR15" s="301">
        <f t="shared" si="72"/>
        <v>14</v>
      </c>
      <c r="FS15" s="310">
        <f t="shared" si="73"/>
        <v>2.4285714285714284</v>
      </c>
      <c r="FT15" s="312" t="str">
        <f t="shared" si="74"/>
        <v>2.43</v>
      </c>
      <c r="FU15" s="189" t="str">
        <f t="shared" si="75"/>
        <v>Lên lớp</v>
      </c>
      <c r="FV15" s="526">
        <f t="shared" si="76"/>
        <v>28</v>
      </c>
      <c r="FW15" s="310">
        <f t="shared" si="77"/>
        <v>2.1428571428571428</v>
      </c>
      <c r="FX15" s="312" t="str">
        <f t="shared" si="78"/>
        <v>2.14</v>
      </c>
      <c r="FY15" s="527">
        <f t="shared" si="79"/>
        <v>28</v>
      </c>
      <c r="FZ15" s="528">
        <f t="shared" si="80"/>
        <v>2.1428571428571428</v>
      </c>
      <c r="GA15" s="529" t="str">
        <f t="shared" si="81"/>
        <v>Lên lớp</v>
      </c>
      <c r="GB15" s="131"/>
      <c r="GC15" s="148">
        <v>9</v>
      </c>
      <c r="GD15" s="239">
        <v>9</v>
      </c>
      <c r="GE15" s="239"/>
      <c r="GF15" s="116">
        <f t="shared" si="82"/>
        <v>9</v>
      </c>
      <c r="GG15" s="117">
        <f t="shared" si="83"/>
        <v>9</v>
      </c>
      <c r="GH15" s="118" t="str">
        <f t="shared" si="3"/>
        <v>A</v>
      </c>
      <c r="GI15" s="119">
        <f t="shared" si="4"/>
        <v>4</v>
      </c>
      <c r="GJ15" s="119" t="str">
        <f t="shared" si="5"/>
        <v>4.0</v>
      </c>
      <c r="GK15" s="137">
        <v>3</v>
      </c>
      <c r="GL15" s="138">
        <v>3</v>
      </c>
      <c r="GM15" s="209">
        <v>7.6</v>
      </c>
      <c r="GN15" s="239">
        <v>8</v>
      </c>
      <c r="GO15" s="239"/>
      <c r="GP15" s="116">
        <f t="shared" si="84"/>
        <v>7.8</v>
      </c>
      <c r="GQ15" s="117">
        <f t="shared" si="85"/>
        <v>7.8</v>
      </c>
      <c r="GR15" s="118" t="str">
        <f t="shared" si="86"/>
        <v>B</v>
      </c>
      <c r="GS15" s="119">
        <f t="shared" si="87"/>
        <v>3</v>
      </c>
      <c r="GT15" s="119" t="str">
        <f t="shared" si="88"/>
        <v>3.0</v>
      </c>
      <c r="GU15" s="137">
        <v>2</v>
      </c>
      <c r="GV15" s="138">
        <v>2</v>
      </c>
      <c r="GW15" s="148">
        <v>7.6</v>
      </c>
      <c r="GX15" s="189">
        <v>8</v>
      </c>
      <c r="GY15" s="189"/>
      <c r="GZ15" s="116">
        <f t="shared" si="89"/>
        <v>7.8</v>
      </c>
      <c r="HA15" s="117">
        <f t="shared" si="90"/>
        <v>7.8</v>
      </c>
      <c r="HB15" s="118" t="str">
        <f t="shared" si="91"/>
        <v>B</v>
      </c>
      <c r="HC15" s="119">
        <f t="shared" si="92"/>
        <v>3</v>
      </c>
      <c r="HD15" s="119" t="str">
        <f t="shared" si="93"/>
        <v>3.0</v>
      </c>
      <c r="HE15" s="137">
        <v>2</v>
      </c>
      <c r="HF15" s="138">
        <v>2</v>
      </c>
      <c r="HG15" s="191">
        <v>7.3</v>
      </c>
      <c r="HH15" s="239">
        <v>6</v>
      </c>
      <c r="HI15" s="239"/>
      <c r="HJ15" s="116">
        <f t="shared" si="94"/>
        <v>6.5</v>
      </c>
      <c r="HK15" s="117">
        <f t="shared" si="95"/>
        <v>6.5</v>
      </c>
      <c r="HL15" s="118" t="str">
        <f t="shared" si="96"/>
        <v>C+</v>
      </c>
      <c r="HM15" s="119">
        <f t="shared" si="97"/>
        <v>2.5</v>
      </c>
      <c r="HN15" s="119" t="str">
        <f t="shared" si="98"/>
        <v>2.5</v>
      </c>
      <c r="HO15" s="137">
        <v>2</v>
      </c>
      <c r="HP15" s="138">
        <v>2</v>
      </c>
      <c r="HQ15" s="209">
        <v>5.3</v>
      </c>
      <c r="HR15" s="239">
        <v>5</v>
      </c>
      <c r="HS15" s="239"/>
      <c r="HT15" s="116">
        <f t="shared" si="99"/>
        <v>5.0999999999999996</v>
      </c>
      <c r="HU15" s="117">
        <f t="shared" si="100"/>
        <v>5.0999999999999996</v>
      </c>
      <c r="HV15" s="118" t="str">
        <f t="shared" si="101"/>
        <v>D+</v>
      </c>
      <c r="HW15" s="119">
        <f t="shared" si="102"/>
        <v>1.5</v>
      </c>
      <c r="HX15" s="119" t="str">
        <f t="shared" si="103"/>
        <v>1.5</v>
      </c>
      <c r="HY15" s="137">
        <v>2</v>
      </c>
      <c r="HZ15" s="138">
        <v>2</v>
      </c>
      <c r="IA15" s="209">
        <v>6.6</v>
      </c>
      <c r="IB15" s="239">
        <v>6</v>
      </c>
      <c r="IC15" s="239"/>
      <c r="ID15" s="116">
        <f t="shared" si="104"/>
        <v>6.2</v>
      </c>
      <c r="IE15" s="117">
        <f t="shared" si="105"/>
        <v>6.2</v>
      </c>
      <c r="IF15" s="118" t="str">
        <f t="shared" si="106"/>
        <v>C</v>
      </c>
      <c r="IG15" s="119">
        <f t="shared" si="107"/>
        <v>2</v>
      </c>
      <c r="IH15" s="119" t="str">
        <f t="shared" si="108"/>
        <v>2.0</v>
      </c>
      <c r="II15" s="137">
        <v>2</v>
      </c>
      <c r="IJ15" s="138">
        <v>2</v>
      </c>
      <c r="IK15" s="301">
        <f t="shared" si="109"/>
        <v>13</v>
      </c>
      <c r="IL15" s="310">
        <f t="shared" si="110"/>
        <v>2.7692307692307692</v>
      </c>
      <c r="IM15" s="312" t="str">
        <f t="shared" si="111"/>
        <v>2.77</v>
      </c>
      <c r="IN15" s="130"/>
      <c r="IO15" s="130"/>
      <c r="IP15" s="130"/>
      <c r="IQ15" s="130"/>
      <c r="IR15" s="130"/>
      <c r="IS15" s="130"/>
      <c r="IT15" s="130"/>
      <c r="IU15" s="130"/>
      <c r="IV15" s="130"/>
      <c r="IW15" s="131"/>
    </row>
    <row r="16" spans="1:257" ht="18">
      <c r="A16" s="22">
        <v>18</v>
      </c>
      <c r="B16" s="22" t="s">
        <v>525</v>
      </c>
      <c r="C16" s="36" t="s">
        <v>581</v>
      </c>
      <c r="D16" s="57" t="s">
        <v>582</v>
      </c>
      <c r="E16" s="2" t="s">
        <v>27</v>
      </c>
      <c r="F16" s="2"/>
      <c r="G16" s="55" t="s">
        <v>125</v>
      </c>
      <c r="H16" s="37" t="s">
        <v>36</v>
      </c>
      <c r="I16" s="22" t="s">
        <v>46</v>
      </c>
      <c r="J16" s="22" t="s">
        <v>37</v>
      </c>
      <c r="K16" s="38" t="s">
        <v>38</v>
      </c>
      <c r="L16" s="331">
        <v>7.3</v>
      </c>
      <c r="M16" s="331"/>
      <c r="N16" s="331"/>
      <c r="O16" s="331"/>
      <c r="P16" s="331"/>
      <c r="Q16" s="331"/>
      <c r="R16" s="331"/>
      <c r="S16" s="331"/>
      <c r="T16" s="329">
        <f t="shared" si="6"/>
        <v>2.4333333333333331</v>
      </c>
      <c r="U16" s="329">
        <f t="shared" si="6"/>
        <v>0</v>
      </c>
      <c r="V16" s="329">
        <f t="shared" si="6"/>
        <v>0</v>
      </c>
      <c r="W16" s="332"/>
      <c r="X16" s="347"/>
      <c r="Y16" s="347"/>
      <c r="Z16" s="347"/>
      <c r="AA16" s="347"/>
      <c r="AB16" s="38"/>
      <c r="AC16" s="38"/>
      <c r="AD16" s="38"/>
      <c r="AE16" s="38"/>
      <c r="AF16" s="38"/>
      <c r="AG16" s="38"/>
      <c r="AH16" s="38"/>
      <c r="AI16" s="38"/>
      <c r="AJ16" s="38"/>
      <c r="AK16" s="38"/>
      <c r="AL16" s="38"/>
      <c r="AM16" s="38"/>
      <c r="AN16" s="38"/>
      <c r="AO16" s="38"/>
      <c r="AP16" s="38"/>
      <c r="AQ16" s="38"/>
      <c r="AR16" s="22"/>
      <c r="AS16" s="22"/>
      <c r="AT16" s="22"/>
      <c r="AU16" s="97"/>
      <c r="AV16" s="6">
        <v>6</v>
      </c>
      <c r="AW16" s="3" t="str">
        <f t="shared" si="7"/>
        <v>C</v>
      </c>
      <c r="AX16" s="4">
        <f t="shared" si="8"/>
        <v>2</v>
      </c>
      <c r="AY16" s="13" t="str">
        <f t="shared" si="9"/>
        <v>2.0</v>
      </c>
      <c r="AZ16" s="15">
        <v>7</v>
      </c>
      <c r="BA16" s="3" t="str">
        <f t="shared" si="10"/>
        <v>B</v>
      </c>
      <c r="BB16" s="4">
        <f t="shared" si="11"/>
        <v>3</v>
      </c>
      <c r="BC16" s="122" t="str">
        <f t="shared" si="12"/>
        <v>3.0</v>
      </c>
      <c r="BD16" s="200">
        <v>6.3</v>
      </c>
      <c r="BE16" s="225">
        <v>5</v>
      </c>
      <c r="BF16" s="225"/>
      <c r="BG16" s="116">
        <f t="shared" si="13"/>
        <v>5.5</v>
      </c>
      <c r="BH16" s="117">
        <f t="shared" si="14"/>
        <v>5.5</v>
      </c>
      <c r="BI16" s="118" t="str">
        <f t="shared" si="15"/>
        <v>C</v>
      </c>
      <c r="BJ16" s="119">
        <f t="shared" si="16"/>
        <v>2</v>
      </c>
      <c r="BK16" s="119" t="str">
        <f t="shared" si="17"/>
        <v>2.0</v>
      </c>
      <c r="BL16" s="137">
        <v>4</v>
      </c>
      <c r="BM16" s="138">
        <v>4</v>
      </c>
      <c r="BN16" s="191">
        <v>7.7</v>
      </c>
      <c r="BO16" s="189">
        <v>7</v>
      </c>
      <c r="BP16" s="189"/>
      <c r="BQ16" s="116">
        <f t="shared" si="18"/>
        <v>7.3</v>
      </c>
      <c r="BR16" s="117">
        <f t="shared" si="19"/>
        <v>7.3</v>
      </c>
      <c r="BS16" s="118" t="str">
        <f t="shared" si="20"/>
        <v>B</v>
      </c>
      <c r="BT16" s="119">
        <f t="shared" si="21"/>
        <v>3</v>
      </c>
      <c r="BU16" s="119" t="str">
        <f t="shared" si="22"/>
        <v>3.0</v>
      </c>
      <c r="BV16" s="137">
        <v>2</v>
      </c>
      <c r="BW16" s="138">
        <v>2</v>
      </c>
      <c r="BX16" s="251">
        <v>7.7</v>
      </c>
      <c r="BY16" s="256">
        <v>7</v>
      </c>
      <c r="BZ16" s="256"/>
      <c r="CA16" s="116">
        <f t="shared" si="23"/>
        <v>7.3</v>
      </c>
      <c r="CB16" s="117">
        <f t="shared" si="24"/>
        <v>7.3</v>
      </c>
      <c r="CC16" s="118" t="str">
        <f t="shared" si="25"/>
        <v>B</v>
      </c>
      <c r="CD16" s="119">
        <f t="shared" si="26"/>
        <v>3</v>
      </c>
      <c r="CE16" s="119" t="str">
        <f t="shared" si="27"/>
        <v>3.0</v>
      </c>
      <c r="CF16" s="137">
        <v>2</v>
      </c>
      <c r="CG16" s="138">
        <v>2</v>
      </c>
      <c r="CH16" s="148">
        <v>8</v>
      </c>
      <c r="CI16" s="189">
        <v>7</v>
      </c>
      <c r="CJ16" s="189"/>
      <c r="CK16" s="116">
        <f t="shared" si="28"/>
        <v>7.4</v>
      </c>
      <c r="CL16" s="117">
        <f t="shared" si="29"/>
        <v>7.4</v>
      </c>
      <c r="CM16" s="118" t="str">
        <f t="shared" si="30"/>
        <v>B</v>
      </c>
      <c r="CN16" s="119">
        <f t="shared" si="31"/>
        <v>3</v>
      </c>
      <c r="CO16" s="119" t="str">
        <f t="shared" si="32"/>
        <v>3.0</v>
      </c>
      <c r="CP16" s="137">
        <v>1</v>
      </c>
      <c r="CQ16" s="138">
        <v>1</v>
      </c>
      <c r="CR16" s="148">
        <v>6.6</v>
      </c>
      <c r="CS16" s="239">
        <v>5</v>
      </c>
      <c r="CT16" s="239"/>
      <c r="CU16" s="116">
        <f t="shared" si="33"/>
        <v>5.6</v>
      </c>
      <c r="CV16" s="117">
        <f t="shared" si="34"/>
        <v>5.6</v>
      </c>
      <c r="CW16" s="118" t="str">
        <f t="shared" si="35"/>
        <v>C</v>
      </c>
      <c r="CX16" s="119">
        <f t="shared" si="0"/>
        <v>2</v>
      </c>
      <c r="CY16" s="119" t="str">
        <f t="shared" si="1"/>
        <v>2.0</v>
      </c>
      <c r="CZ16" s="137">
        <v>2</v>
      </c>
      <c r="DA16" s="138">
        <v>2</v>
      </c>
      <c r="DB16" s="148">
        <v>5.6</v>
      </c>
      <c r="DC16" s="239">
        <v>4</v>
      </c>
      <c r="DD16" s="239"/>
      <c r="DE16" s="116">
        <f t="shared" si="36"/>
        <v>4.5999999999999996</v>
      </c>
      <c r="DF16" s="117">
        <f t="shared" si="37"/>
        <v>4.5999999999999996</v>
      </c>
      <c r="DG16" s="118" t="str">
        <f t="shared" si="38"/>
        <v>D</v>
      </c>
      <c r="DH16" s="119">
        <f t="shared" si="39"/>
        <v>1</v>
      </c>
      <c r="DI16" s="119" t="str">
        <f t="shared" si="40"/>
        <v>1.0</v>
      </c>
      <c r="DJ16" s="137">
        <v>3</v>
      </c>
      <c r="DK16" s="138">
        <v>3</v>
      </c>
      <c r="DL16" s="301">
        <f t="shared" si="41"/>
        <v>14</v>
      </c>
      <c r="DM16" s="310">
        <f t="shared" si="42"/>
        <v>2.1428571428571428</v>
      </c>
      <c r="DN16" s="312" t="str">
        <f t="shared" si="43"/>
        <v>2.14</v>
      </c>
      <c r="DO16" s="296" t="str">
        <f t="shared" si="44"/>
        <v>Lên lớp</v>
      </c>
      <c r="DP16" s="297">
        <f t="shared" si="45"/>
        <v>14</v>
      </c>
      <c r="DQ16" s="298">
        <f t="shared" si="46"/>
        <v>2.1428571428571428</v>
      </c>
      <c r="DR16" s="296" t="str">
        <f t="shared" si="47"/>
        <v>Lên lớp</v>
      </c>
      <c r="DT16" s="212">
        <v>7</v>
      </c>
      <c r="DU16" s="189">
        <v>9</v>
      </c>
      <c r="DV16" s="189"/>
      <c r="DW16" s="116">
        <f t="shared" si="48"/>
        <v>8.1999999999999993</v>
      </c>
      <c r="DX16" s="117">
        <f t="shared" si="49"/>
        <v>8.1999999999999993</v>
      </c>
      <c r="DY16" s="118" t="str">
        <f t="shared" si="50"/>
        <v>B+</v>
      </c>
      <c r="DZ16" s="119">
        <f t="shared" si="51"/>
        <v>3.5</v>
      </c>
      <c r="EA16" s="119" t="str">
        <f t="shared" si="52"/>
        <v>3.5</v>
      </c>
      <c r="EB16" s="137">
        <v>3</v>
      </c>
      <c r="EC16" s="138">
        <v>3</v>
      </c>
      <c r="ED16" s="191">
        <v>8.1999999999999993</v>
      </c>
      <c r="EE16" s="189">
        <v>9</v>
      </c>
      <c r="EF16" s="189"/>
      <c r="EG16" s="116">
        <f t="shared" si="53"/>
        <v>8.6999999999999993</v>
      </c>
      <c r="EH16" s="117">
        <f t="shared" si="54"/>
        <v>8.6999999999999993</v>
      </c>
      <c r="EI16" s="118" t="str">
        <f t="shared" si="55"/>
        <v>A</v>
      </c>
      <c r="EJ16" s="119">
        <f t="shared" si="56"/>
        <v>4</v>
      </c>
      <c r="EK16" s="119" t="str">
        <f t="shared" si="57"/>
        <v>4.0</v>
      </c>
      <c r="EL16" s="137">
        <v>3</v>
      </c>
      <c r="EM16" s="138">
        <v>3</v>
      </c>
      <c r="EN16" s="209">
        <v>7</v>
      </c>
      <c r="EO16" s="256">
        <v>5</v>
      </c>
      <c r="EP16" s="256"/>
      <c r="EQ16" s="116">
        <f t="shared" si="58"/>
        <v>5.8</v>
      </c>
      <c r="ER16" s="117">
        <f t="shared" si="59"/>
        <v>5.8</v>
      </c>
      <c r="ES16" s="118" t="str">
        <f t="shared" si="60"/>
        <v>C</v>
      </c>
      <c r="ET16" s="119">
        <f t="shared" si="61"/>
        <v>2</v>
      </c>
      <c r="EU16" s="119" t="str">
        <f t="shared" si="62"/>
        <v>2.0</v>
      </c>
      <c r="EV16" s="137">
        <v>2</v>
      </c>
      <c r="EW16" s="138">
        <v>2</v>
      </c>
      <c r="EX16" s="209">
        <v>7.8</v>
      </c>
      <c r="EY16" s="189">
        <v>8</v>
      </c>
      <c r="EZ16" s="189"/>
      <c r="FA16" s="116">
        <f t="shared" si="63"/>
        <v>7.9</v>
      </c>
      <c r="FB16" s="117">
        <f t="shared" si="64"/>
        <v>7.9</v>
      </c>
      <c r="FC16" s="118" t="str">
        <f t="shared" si="65"/>
        <v>B</v>
      </c>
      <c r="FD16" s="119">
        <f t="shared" si="66"/>
        <v>3</v>
      </c>
      <c r="FE16" s="119" t="str">
        <f t="shared" si="67"/>
        <v>3.0</v>
      </c>
      <c r="FF16" s="137">
        <v>3</v>
      </c>
      <c r="FG16" s="138">
        <v>3</v>
      </c>
      <c r="FH16" s="148">
        <v>6.2</v>
      </c>
      <c r="FI16" s="239">
        <v>6</v>
      </c>
      <c r="FJ16" s="239"/>
      <c r="FK16" s="116">
        <f t="shared" si="68"/>
        <v>6.1</v>
      </c>
      <c r="FL16" s="117">
        <f t="shared" si="69"/>
        <v>6.1</v>
      </c>
      <c r="FM16" s="118" t="str">
        <f t="shared" si="70"/>
        <v>C</v>
      </c>
      <c r="FN16" s="119">
        <f t="shared" si="71"/>
        <v>2</v>
      </c>
      <c r="FO16" s="119" t="str">
        <f t="shared" si="2"/>
        <v>2.0</v>
      </c>
      <c r="FP16" s="137">
        <v>3</v>
      </c>
      <c r="FQ16" s="138">
        <v>3</v>
      </c>
      <c r="FR16" s="301">
        <f t="shared" si="72"/>
        <v>14</v>
      </c>
      <c r="FS16" s="310">
        <f t="shared" si="73"/>
        <v>2.9642857142857144</v>
      </c>
      <c r="FT16" s="312" t="str">
        <f t="shared" si="74"/>
        <v>2.96</v>
      </c>
      <c r="FU16" s="189" t="str">
        <f t="shared" si="75"/>
        <v>Lên lớp</v>
      </c>
      <c r="FV16" s="526">
        <f t="shared" si="76"/>
        <v>28</v>
      </c>
      <c r="FW16" s="310">
        <f t="shared" si="77"/>
        <v>2.5535714285714284</v>
      </c>
      <c r="FX16" s="312" t="str">
        <f t="shared" si="78"/>
        <v>2.55</v>
      </c>
      <c r="FY16" s="527">
        <f t="shared" si="79"/>
        <v>28</v>
      </c>
      <c r="FZ16" s="528">
        <f t="shared" si="80"/>
        <v>2.5535714285714284</v>
      </c>
      <c r="GA16" s="529" t="str">
        <f t="shared" si="81"/>
        <v>Lên lớp</v>
      </c>
      <c r="GB16" s="131"/>
      <c r="GC16" s="148">
        <v>9.6</v>
      </c>
      <c r="GD16" s="239">
        <v>9</v>
      </c>
      <c r="GE16" s="239"/>
      <c r="GF16" s="116">
        <f t="shared" si="82"/>
        <v>9.1999999999999993</v>
      </c>
      <c r="GG16" s="117">
        <f t="shared" si="83"/>
        <v>9.1999999999999993</v>
      </c>
      <c r="GH16" s="118" t="str">
        <f t="shared" si="3"/>
        <v>A</v>
      </c>
      <c r="GI16" s="119">
        <f t="shared" si="4"/>
        <v>4</v>
      </c>
      <c r="GJ16" s="119" t="str">
        <f t="shared" si="5"/>
        <v>4.0</v>
      </c>
      <c r="GK16" s="137">
        <v>3</v>
      </c>
      <c r="GL16" s="138">
        <v>3</v>
      </c>
      <c r="GM16" s="209">
        <v>7.2</v>
      </c>
      <c r="GN16" s="239">
        <v>8</v>
      </c>
      <c r="GO16" s="239"/>
      <c r="GP16" s="116">
        <f t="shared" si="84"/>
        <v>7.7</v>
      </c>
      <c r="GQ16" s="117">
        <f t="shared" si="85"/>
        <v>7.7</v>
      </c>
      <c r="GR16" s="118" t="str">
        <f t="shared" si="86"/>
        <v>B</v>
      </c>
      <c r="GS16" s="119">
        <f t="shared" si="87"/>
        <v>3</v>
      </c>
      <c r="GT16" s="119" t="str">
        <f t="shared" si="88"/>
        <v>3.0</v>
      </c>
      <c r="GU16" s="137">
        <v>2</v>
      </c>
      <c r="GV16" s="138">
        <v>2</v>
      </c>
      <c r="GW16" s="148">
        <v>8.4</v>
      </c>
      <c r="GX16" s="189">
        <v>8</v>
      </c>
      <c r="GY16" s="189"/>
      <c r="GZ16" s="116">
        <f t="shared" si="89"/>
        <v>8.1999999999999993</v>
      </c>
      <c r="HA16" s="117">
        <f t="shared" si="90"/>
        <v>8.1999999999999993</v>
      </c>
      <c r="HB16" s="118" t="str">
        <f t="shared" si="91"/>
        <v>B+</v>
      </c>
      <c r="HC16" s="119">
        <f t="shared" si="92"/>
        <v>3.5</v>
      </c>
      <c r="HD16" s="119" t="str">
        <f t="shared" si="93"/>
        <v>3.5</v>
      </c>
      <c r="HE16" s="137">
        <v>2</v>
      </c>
      <c r="HF16" s="138">
        <v>2</v>
      </c>
      <c r="HG16" s="191">
        <v>7.3</v>
      </c>
      <c r="HH16" s="239">
        <v>7</v>
      </c>
      <c r="HI16" s="239"/>
      <c r="HJ16" s="116">
        <f t="shared" si="94"/>
        <v>7.1</v>
      </c>
      <c r="HK16" s="117">
        <f t="shared" si="95"/>
        <v>7.1</v>
      </c>
      <c r="HL16" s="118" t="str">
        <f t="shared" si="96"/>
        <v>B</v>
      </c>
      <c r="HM16" s="119">
        <f t="shared" si="97"/>
        <v>3</v>
      </c>
      <c r="HN16" s="119" t="str">
        <f t="shared" si="98"/>
        <v>3.0</v>
      </c>
      <c r="HO16" s="137">
        <v>2</v>
      </c>
      <c r="HP16" s="138">
        <v>2</v>
      </c>
      <c r="HQ16" s="209">
        <v>6.3</v>
      </c>
      <c r="HR16" s="239">
        <v>7</v>
      </c>
      <c r="HS16" s="239"/>
      <c r="HT16" s="116">
        <f t="shared" si="99"/>
        <v>6.7</v>
      </c>
      <c r="HU16" s="117">
        <f t="shared" si="100"/>
        <v>6.7</v>
      </c>
      <c r="HV16" s="118" t="str">
        <f t="shared" si="101"/>
        <v>C+</v>
      </c>
      <c r="HW16" s="119">
        <f t="shared" si="102"/>
        <v>2.5</v>
      </c>
      <c r="HX16" s="119" t="str">
        <f t="shared" si="103"/>
        <v>2.5</v>
      </c>
      <c r="HY16" s="137">
        <v>2</v>
      </c>
      <c r="HZ16" s="138">
        <v>2</v>
      </c>
      <c r="IA16" s="209">
        <v>7.2</v>
      </c>
      <c r="IB16" s="239">
        <v>8</v>
      </c>
      <c r="IC16" s="239"/>
      <c r="ID16" s="116">
        <f t="shared" si="104"/>
        <v>7.7</v>
      </c>
      <c r="IE16" s="117">
        <f t="shared" si="105"/>
        <v>7.7</v>
      </c>
      <c r="IF16" s="118" t="str">
        <f t="shared" si="106"/>
        <v>B</v>
      </c>
      <c r="IG16" s="119">
        <f t="shared" si="107"/>
        <v>3</v>
      </c>
      <c r="IH16" s="119" t="str">
        <f t="shared" si="108"/>
        <v>3.0</v>
      </c>
      <c r="II16" s="137">
        <v>2</v>
      </c>
      <c r="IJ16" s="138">
        <v>2</v>
      </c>
      <c r="IK16" s="301">
        <f t="shared" si="109"/>
        <v>13</v>
      </c>
      <c r="IL16" s="310">
        <f t="shared" si="110"/>
        <v>3.2307692307692308</v>
      </c>
      <c r="IM16" s="312" t="str">
        <f t="shared" si="111"/>
        <v>3.23</v>
      </c>
      <c r="IN16" s="130"/>
      <c r="IO16" s="130"/>
      <c r="IP16" s="130"/>
      <c r="IQ16" s="130"/>
      <c r="IR16" s="130"/>
      <c r="IS16" s="130"/>
      <c r="IT16" s="130"/>
      <c r="IU16" s="130"/>
      <c r="IV16" s="130"/>
      <c r="IW16" s="131"/>
    </row>
    <row r="17" spans="1:257" ht="18">
      <c r="A17" s="22">
        <v>19</v>
      </c>
      <c r="B17" s="22" t="s">
        <v>525</v>
      </c>
      <c r="C17" s="36" t="s">
        <v>583</v>
      </c>
      <c r="D17" s="57" t="s">
        <v>49</v>
      </c>
      <c r="E17" s="2" t="s">
        <v>36</v>
      </c>
      <c r="F17" s="2"/>
      <c r="G17" s="55" t="s">
        <v>252</v>
      </c>
      <c r="H17" s="37" t="s">
        <v>36</v>
      </c>
      <c r="I17" s="22" t="s">
        <v>74</v>
      </c>
      <c r="J17" s="22" t="s">
        <v>37</v>
      </c>
      <c r="K17" s="38" t="s">
        <v>38</v>
      </c>
      <c r="L17" s="335">
        <v>5.2</v>
      </c>
      <c r="M17" s="335"/>
      <c r="N17" s="335"/>
      <c r="O17" s="335"/>
      <c r="P17" s="335"/>
      <c r="Q17" s="335"/>
      <c r="R17" s="335"/>
      <c r="S17" s="335"/>
      <c r="T17" s="329">
        <f t="shared" si="6"/>
        <v>1.7333333333333334</v>
      </c>
      <c r="U17" s="329">
        <f t="shared" si="6"/>
        <v>0</v>
      </c>
      <c r="V17" s="329">
        <f t="shared" si="6"/>
        <v>0</v>
      </c>
      <c r="W17" s="336"/>
      <c r="X17" s="349"/>
      <c r="Y17" s="349"/>
      <c r="Z17" s="349"/>
      <c r="AA17" s="349"/>
      <c r="AB17" s="38"/>
      <c r="AC17" s="38"/>
      <c r="AD17" s="38"/>
      <c r="AE17" s="38"/>
      <c r="AF17" s="38"/>
      <c r="AG17" s="38"/>
      <c r="AH17" s="38"/>
      <c r="AI17" s="38"/>
      <c r="AJ17" s="38"/>
      <c r="AK17" s="38"/>
      <c r="AL17" s="38"/>
      <c r="AM17" s="38"/>
      <c r="AN17" s="38"/>
      <c r="AO17" s="38"/>
      <c r="AP17" s="38"/>
      <c r="AQ17" s="38"/>
      <c r="AR17" s="22"/>
      <c r="AS17" s="22"/>
      <c r="AT17" s="22"/>
      <c r="AU17" s="97"/>
      <c r="AV17" s="6">
        <v>5.7</v>
      </c>
      <c r="AW17" s="3" t="str">
        <f t="shared" si="7"/>
        <v>C</v>
      </c>
      <c r="AX17" s="4">
        <f t="shared" si="8"/>
        <v>2</v>
      </c>
      <c r="AY17" s="13" t="str">
        <f t="shared" si="9"/>
        <v>2.0</v>
      </c>
      <c r="AZ17" s="15">
        <v>7</v>
      </c>
      <c r="BA17" s="3" t="str">
        <f t="shared" si="10"/>
        <v>B</v>
      </c>
      <c r="BB17" s="4">
        <f t="shared" si="11"/>
        <v>3</v>
      </c>
      <c r="BC17" s="122" t="str">
        <f t="shared" si="12"/>
        <v>3.0</v>
      </c>
      <c r="BD17" s="200">
        <v>5.7</v>
      </c>
      <c r="BE17" s="225">
        <v>4</v>
      </c>
      <c r="BF17" s="225"/>
      <c r="BG17" s="116">
        <f t="shared" si="13"/>
        <v>4.7</v>
      </c>
      <c r="BH17" s="117">
        <f t="shared" si="14"/>
        <v>4.7</v>
      </c>
      <c r="BI17" s="118" t="str">
        <f t="shared" si="15"/>
        <v>D</v>
      </c>
      <c r="BJ17" s="119">
        <f t="shared" si="16"/>
        <v>1</v>
      </c>
      <c r="BK17" s="119" t="str">
        <f t="shared" si="17"/>
        <v>1.0</v>
      </c>
      <c r="BL17" s="137">
        <v>4</v>
      </c>
      <c r="BM17" s="138">
        <v>4</v>
      </c>
      <c r="BN17" s="191">
        <v>5.3</v>
      </c>
      <c r="BO17" s="189">
        <v>6</v>
      </c>
      <c r="BP17" s="189"/>
      <c r="BQ17" s="116">
        <f t="shared" si="18"/>
        <v>5.7</v>
      </c>
      <c r="BR17" s="117">
        <f t="shared" si="19"/>
        <v>5.7</v>
      </c>
      <c r="BS17" s="118" t="str">
        <f t="shared" si="20"/>
        <v>C</v>
      </c>
      <c r="BT17" s="119">
        <f t="shared" si="21"/>
        <v>2</v>
      </c>
      <c r="BU17" s="119" t="str">
        <f t="shared" si="22"/>
        <v>2.0</v>
      </c>
      <c r="BV17" s="137">
        <v>2</v>
      </c>
      <c r="BW17" s="138">
        <v>2</v>
      </c>
      <c r="BX17" s="251">
        <v>6</v>
      </c>
      <c r="BY17" s="256">
        <v>5</v>
      </c>
      <c r="BZ17" s="256"/>
      <c r="CA17" s="116">
        <f t="shared" si="23"/>
        <v>5.4</v>
      </c>
      <c r="CB17" s="117">
        <f t="shared" si="24"/>
        <v>5.4</v>
      </c>
      <c r="CC17" s="118" t="str">
        <f t="shared" si="25"/>
        <v>D+</v>
      </c>
      <c r="CD17" s="119">
        <f t="shared" si="26"/>
        <v>1.5</v>
      </c>
      <c r="CE17" s="119" t="str">
        <f t="shared" si="27"/>
        <v>1.5</v>
      </c>
      <c r="CF17" s="137">
        <v>2</v>
      </c>
      <c r="CG17" s="138">
        <v>2</v>
      </c>
      <c r="CH17" s="148">
        <v>6.7</v>
      </c>
      <c r="CI17" s="189">
        <v>7</v>
      </c>
      <c r="CJ17" s="189"/>
      <c r="CK17" s="116">
        <f t="shared" si="28"/>
        <v>6.9</v>
      </c>
      <c r="CL17" s="117">
        <f t="shared" si="29"/>
        <v>6.9</v>
      </c>
      <c r="CM17" s="118" t="str">
        <f t="shared" si="30"/>
        <v>C+</v>
      </c>
      <c r="CN17" s="119">
        <f t="shared" si="31"/>
        <v>2.5</v>
      </c>
      <c r="CO17" s="119" t="str">
        <f t="shared" si="32"/>
        <v>2.5</v>
      </c>
      <c r="CP17" s="137">
        <v>1</v>
      </c>
      <c r="CQ17" s="138">
        <v>1</v>
      </c>
      <c r="CR17" s="148">
        <v>5.4</v>
      </c>
      <c r="CS17" s="239">
        <v>2</v>
      </c>
      <c r="CT17" s="239">
        <v>5</v>
      </c>
      <c r="CU17" s="116">
        <f t="shared" si="33"/>
        <v>3.4</v>
      </c>
      <c r="CV17" s="117">
        <f t="shared" si="34"/>
        <v>5.2</v>
      </c>
      <c r="CW17" s="118" t="str">
        <f t="shared" si="35"/>
        <v>D+</v>
      </c>
      <c r="CX17" s="119">
        <f t="shared" si="0"/>
        <v>1.5</v>
      </c>
      <c r="CY17" s="119" t="str">
        <f t="shared" si="1"/>
        <v>1.5</v>
      </c>
      <c r="CZ17" s="137">
        <v>2</v>
      </c>
      <c r="DA17" s="138">
        <v>2</v>
      </c>
      <c r="DB17" s="148">
        <v>5.0999999999999996</v>
      </c>
      <c r="DC17" s="239">
        <v>4</v>
      </c>
      <c r="DD17" s="239"/>
      <c r="DE17" s="116">
        <f t="shared" si="36"/>
        <v>4.4000000000000004</v>
      </c>
      <c r="DF17" s="117">
        <f t="shared" si="37"/>
        <v>4.4000000000000004</v>
      </c>
      <c r="DG17" s="118" t="str">
        <f t="shared" si="38"/>
        <v>D</v>
      </c>
      <c r="DH17" s="119">
        <f t="shared" si="39"/>
        <v>1</v>
      </c>
      <c r="DI17" s="119" t="str">
        <f t="shared" si="40"/>
        <v>1.0</v>
      </c>
      <c r="DJ17" s="137">
        <v>3</v>
      </c>
      <c r="DK17" s="138">
        <v>3</v>
      </c>
      <c r="DL17" s="301">
        <f t="shared" si="41"/>
        <v>14</v>
      </c>
      <c r="DM17" s="310">
        <f t="shared" si="42"/>
        <v>1.3928571428571428</v>
      </c>
      <c r="DN17" s="312" t="str">
        <f t="shared" si="43"/>
        <v>1.39</v>
      </c>
      <c r="DO17" s="296" t="str">
        <f t="shared" si="44"/>
        <v>Lên lớp</v>
      </c>
      <c r="DP17" s="297">
        <f t="shared" si="45"/>
        <v>14</v>
      </c>
      <c r="DQ17" s="298">
        <f t="shared" si="46"/>
        <v>1.3928571428571428</v>
      </c>
      <c r="DR17" s="296" t="str">
        <f t="shared" si="47"/>
        <v>Lên lớp</v>
      </c>
      <c r="DT17" s="212">
        <v>5</v>
      </c>
      <c r="DU17" s="189">
        <v>7</v>
      </c>
      <c r="DV17" s="189"/>
      <c r="DW17" s="116">
        <f t="shared" si="48"/>
        <v>6.2</v>
      </c>
      <c r="DX17" s="117">
        <f t="shared" si="49"/>
        <v>6.2</v>
      </c>
      <c r="DY17" s="118" t="str">
        <f t="shared" si="50"/>
        <v>C</v>
      </c>
      <c r="DZ17" s="119">
        <f t="shared" si="51"/>
        <v>2</v>
      </c>
      <c r="EA17" s="119" t="str">
        <f t="shared" si="52"/>
        <v>2.0</v>
      </c>
      <c r="EB17" s="137">
        <v>3</v>
      </c>
      <c r="EC17" s="138">
        <v>3</v>
      </c>
      <c r="ED17" s="191">
        <v>6</v>
      </c>
      <c r="EE17" s="189">
        <v>5</v>
      </c>
      <c r="EF17" s="189"/>
      <c r="EG17" s="116">
        <f t="shared" si="53"/>
        <v>5.4</v>
      </c>
      <c r="EH17" s="117">
        <f t="shared" si="54"/>
        <v>5.4</v>
      </c>
      <c r="EI17" s="118" t="str">
        <f t="shared" si="55"/>
        <v>D+</v>
      </c>
      <c r="EJ17" s="119">
        <f t="shared" si="56"/>
        <v>1.5</v>
      </c>
      <c r="EK17" s="119" t="str">
        <f t="shared" si="57"/>
        <v>1.5</v>
      </c>
      <c r="EL17" s="137">
        <v>3</v>
      </c>
      <c r="EM17" s="138">
        <v>3</v>
      </c>
      <c r="EN17" s="209">
        <v>6.6</v>
      </c>
      <c r="EO17" s="256">
        <v>6</v>
      </c>
      <c r="EP17" s="256"/>
      <c r="EQ17" s="116">
        <f t="shared" si="58"/>
        <v>6.2</v>
      </c>
      <c r="ER17" s="117">
        <f t="shared" si="59"/>
        <v>6.2</v>
      </c>
      <c r="ES17" s="118" t="str">
        <f t="shared" si="60"/>
        <v>C</v>
      </c>
      <c r="ET17" s="119">
        <f t="shared" si="61"/>
        <v>2</v>
      </c>
      <c r="EU17" s="119" t="str">
        <f t="shared" si="62"/>
        <v>2.0</v>
      </c>
      <c r="EV17" s="137">
        <v>2</v>
      </c>
      <c r="EW17" s="138">
        <v>2</v>
      </c>
      <c r="EX17" s="209">
        <v>5</v>
      </c>
      <c r="EY17" s="189">
        <v>6</v>
      </c>
      <c r="EZ17" s="189"/>
      <c r="FA17" s="116">
        <f t="shared" si="63"/>
        <v>5.6</v>
      </c>
      <c r="FB17" s="117">
        <f t="shared" si="64"/>
        <v>5.6</v>
      </c>
      <c r="FC17" s="118" t="str">
        <f t="shared" si="65"/>
        <v>C</v>
      </c>
      <c r="FD17" s="119">
        <f t="shared" si="66"/>
        <v>2</v>
      </c>
      <c r="FE17" s="119" t="str">
        <f t="shared" si="67"/>
        <v>2.0</v>
      </c>
      <c r="FF17" s="137">
        <v>3</v>
      </c>
      <c r="FG17" s="138">
        <v>3</v>
      </c>
      <c r="FH17" s="148">
        <v>5.8</v>
      </c>
      <c r="FI17" s="239">
        <v>5</v>
      </c>
      <c r="FJ17" s="239"/>
      <c r="FK17" s="116">
        <f t="shared" si="68"/>
        <v>5.3</v>
      </c>
      <c r="FL17" s="117">
        <f t="shared" si="69"/>
        <v>5.3</v>
      </c>
      <c r="FM17" s="118" t="str">
        <f t="shared" si="70"/>
        <v>D+</v>
      </c>
      <c r="FN17" s="119">
        <f t="shared" si="71"/>
        <v>1.5</v>
      </c>
      <c r="FO17" s="119" t="str">
        <f t="shared" si="2"/>
        <v>1.5</v>
      </c>
      <c r="FP17" s="137">
        <v>3</v>
      </c>
      <c r="FQ17" s="138">
        <v>3</v>
      </c>
      <c r="FR17" s="301">
        <f t="shared" si="72"/>
        <v>14</v>
      </c>
      <c r="FS17" s="310">
        <f t="shared" si="73"/>
        <v>1.7857142857142858</v>
      </c>
      <c r="FT17" s="312" t="str">
        <f t="shared" si="74"/>
        <v>1.79</v>
      </c>
      <c r="FU17" s="189" t="str">
        <f t="shared" si="75"/>
        <v>Lên lớp</v>
      </c>
      <c r="FV17" s="526">
        <f t="shared" si="76"/>
        <v>28</v>
      </c>
      <c r="FW17" s="310">
        <f t="shared" si="77"/>
        <v>1.5892857142857142</v>
      </c>
      <c r="FX17" s="312" t="str">
        <f t="shared" si="78"/>
        <v>1.59</v>
      </c>
      <c r="FY17" s="527">
        <f t="shared" si="79"/>
        <v>28</v>
      </c>
      <c r="FZ17" s="528">
        <f t="shared" si="80"/>
        <v>1.5892857142857142</v>
      </c>
      <c r="GA17" s="529" t="str">
        <f t="shared" si="81"/>
        <v>Lên lớp</v>
      </c>
      <c r="GB17" s="131"/>
      <c r="GC17" s="148">
        <v>9</v>
      </c>
      <c r="GD17" s="239">
        <v>8</v>
      </c>
      <c r="GE17" s="239"/>
      <c r="GF17" s="116">
        <f t="shared" si="82"/>
        <v>8.4</v>
      </c>
      <c r="GG17" s="117">
        <f t="shared" si="83"/>
        <v>8.4</v>
      </c>
      <c r="GH17" s="118" t="str">
        <f t="shared" si="3"/>
        <v>B+</v>
      </c>
      <c r="GI17" s="119">
        <f t="shared" si="4"/>
        <v>3.5</v>
      </c>
      <c r="GJ17" s="119" t="str">
        <f t="shared" si="5"/>
        <v>3.5</v>
      </c>
      <c r="GK17" s="137">
        <v>3</v>
      </c>
      <c r="GL17" s="138">
        <v>3</v>
      </c>
      <c r="GM17" s="209">
        <v>5.8</v>
      </c>
      <c r="GN17" s="239">
        <v>5</v>
      </c>
      <c r="GO17" s="239"/>
      <c r="GP17" s="116">
        <f t="shared" si="84"/>
        <v>5.3</v>
      </c>
      <c r="GQ17" s="117">
        <f t="shared" si="85"/>
        <v>5.3</v>
      </c>
      <c r="GR17" s="118" t="str">
        <f t="shared" si="86"/>
        <v>D+</v>
      </c>
      <c r="GS17" s="119">
        <f t="shared" si="87"/>
        <v>1.5</v>
      </c>
      <c r="GT17" s="119" t="str">
        <f t="shared" si="88"/>
        <v>1.5</v>
      </c>
      <c r="GU17" s="137">
        <v>2</v>
      </c>
      <c r="GV17" s="138">
        <v>2</v>
      </c>
      <c r="GW17" s="148">
        <v>5.8</v>
      </c>
      <c r="GX17" s="189">
        <v>6</v>
      </c>
      <c r="GY17" s="189"/>
      <c r="GZ17" s="116">
        <f t="shared" si="89"/>
        <v>5.9</v>
      </c>
      <c r="HA17" s="117">
        <f t="shared" si="90"/>
        <v>5.9</v>
      </c>
      <c r="HB17" s="118" t="str">
        <f t="shared" si="91"/>
        <v>C</v>
      </c>
      <c r="HC17" s="119">
        <f t="shared" si="92"/>
        <v>2</v>
      </c>
      <c r="HD17" s="119" t="str">
        <f t="shared" si="93"/>
        <v>2.0</v>
      </c>
      <c r="HE17" s="137">
        <v>2</v>
      </c>
      <c r="HF17" s="138">
        <v>2</v>
      </c>
      <c r="HG17" s="191">
        <v>5.6</v>
      </c>
      <c r="HH17" s="239">
        <v>6</v>
      </c>
      <c r="HI17" s="239"/>
      <c r="HJ17" s="116">
        <f t="shared" si="94"/>
        <v>5.8</v>
      </c>
      <c r="HK17" s="117">
        <f t="shared" si="95"/>
        <v>5.8</v>
      </c>
      <c r="HL17" s="118" t="str">
        <f t="shared" si="96"/>
        <v>C</v>
      </c>
      <c r="HM17" s="119">
        <f t="shared" si="97"/>
        <v>2</v>
      </c>
      <c r="HN17" s="119" t="str">
        <f t="shared" si="98"/>
        <v>2.0</v>
      </c>
      <c r="HO17" s="137">
        <v>2</v>
      </c>
      <c r="HP17" s="138">
        <v>2</v>
      </c>
      <c r="HQ17" s="209">
        <v>5</v>
      </c>
      <c r="HR17" s="239">
        <v>5</v>
      </c>
      <c r="HS17" s="239"/>
      <c r="HT17" s="116">
        <f t="shared" si="99"/>
        <v>5</v>
      </c>
      <c r="HU17" s="117">
        <f t="shared" si="100"/>
        <v>5</v>
      </c>
      <c r="HV17" s="118" t="str">
        <f t="shared" si="101"/>
        <v>D+</v>
      </c>
      <c r="HW17" s="119">
        <f t="shared" si="102"/>
        <v>1.5</v>
      </c>
      <c r="HX17" s="119" t="str">
        <f t="shared" si="103"/>
        <v>1.5</v>
      </c>
      <c r="HY17" s="137">
        <v>2</v>
      </c>
      <c r="HZ17" s="138">
        <v>2</v>
      </c>
      <c r="IA17" s="209">
        <v>7.2</v>
      </c>
      <c r="IB17" s="239">
        <v>8</v>
      </c>
      <c r="IC17" s="239"/>
      <c r="ID17" s="116">
        <f t="shared" si="104"/>
        <v>7.7</v>
      </c>
      <c r="IE17" s="117">
        <f t="shared" si="105"/>
        <v>7.7</v>
      </c>
      <c r="IF17" s="118" t="str">
        <f t="shared" si="106"/>
        <v>B</v>
      </c>
      <c r="IG17" s="119">
        <f t="shared" si="107"/>
        <v>3</v>
      </c>
      <c r="IH17" s="119" t="str">
        <f t="shared" si="108"/>
        <v>3.0</v>
      </c>
      <c r="II17" s="137">
        <v>2</v>
      </c>
      <c r="IJ17" s="138">
        <v>2</v>
      </c>
      <c r="IK17" s="301">
        <f t="shared" si="109"/>
        <v>13</v>
      </c>
      <c r="IL17" s="310">
        <f t="shared" si="110"/>
        <v>2.3461538461538463</v>
      </c>
      <c r="IM17" s="312" t="str">
        <f t="shared" si="111"/>
        <v>2.35</v>
      </c>
      <c r="IN17" s="130"/>
      <c r="IO17" s="130"/>
      <c r="IP17" s="130"/>
      <c r="IQ17" s="130"/>
      <c r="IR17" s="130"/>
      <c r="IS17" s="130"/>
      <c r="IT17" s="130"/>
      <c r="IU17" s="130"/>
      <c r="IV17" s="130"/>
      <c r="IW17" s="131"/>
    </row>
    <row r="18" spans="1:257" ht="18">
      <c r="A18" s="22">
        <v>22</v>
      </c>
      <c r="B18" s="22" t="s">
        <v>525</v>
      </c>
      <c r="C18" s="36" t="s">
        <v>590</v>
      </c>
      <c r="D18" s="57" t="s">
        <v>591</v>
      </c>
      <c r="E18" s="2" t="s">
        <v>103</v>
      </c>
      <c r="F18" s="2"/>
      <c r="G18" s="55" t="s">
        <v>592</v>
      </c>
      <c r="H18" s="37" t="s">
        <v>36</v>
      </c>
      <c r="I18" s="22" t="s">
        <v>46</v>
      </c>
      <c r="J18" s="22" t="s">
        <v>37</v>
      </c>
      <c r="K18" s="38" t="s">
        <v>38</v>
      </c>
      <c r="L18" s="331">
        <v>4.2</v>
      </c>
      <c r="M18" s="331"/>
      <c r="N18" s="331"/>
      <c r="O18" s="331"/>
      <c r="P18" s="331"/>
      <c r="Q18" s="331"/>
      <c r="R18" s="331"/>
      <c r="S18" s="331"/>
      <c r="T18" s="329">
        <f t="shared" si="6"/>
        <v>1.4000000000000001</v>
      </c>
      <c r="U18" s="329">
        <f t="shared" si="6"/>
        <v>0</v>
      </c>
      <c r="V18" s="329">
        <f t="shared" si="6"/>
        <v>0</v>
      </c>
      <c r="W18" s="332"/>
      <c r="X18" s="347"/>
      <c r="Y18" s="347"/>
      <c r="Z18" s="347"/>
      <c r="AA18" s="347"/>
      <c r="AB18" s="38"/>
      <c r="AC18" s="38"/>
      <c r="AD18" s="38"/>
      <c r="AE18" s="38"/>
      <c r="AF18" s="38"/>
      <c r="AG18" s="38"/>
      <c r="AH18" s="38"/>
      <c r="AI18" s="38"/>
      <c r="AJ18" s="38"/>
      <c r="AK18" s="38"/>
      <c r="AL18" s="38"/>
      <c r="AM18" s="38"/>
      <c r="AN18" s="38"/>
      <c r="AO18" s="38"/>
      <c r="AP18" s="38"/>
      <c r="AQ18" s="38"/>
      <c r="AR18" s="22"/>
      <c r="AS18" s="22"/>
      <c r="AT18" s="22"/>
      <c r="AU18" s="97"/>
      <c r="AV18" s="6">
        <v>5.7</v>
      </c>
      <c r="AW18" s="3" t="str">
        <f t="shared" si="7"/>
        <v>C</v>
      </c>
      <c r="AX18" s="4">
        <f t="shared" si="8"/>
        <v>2</v>
      </c>
      <c r="AY18" s="13" t="str">
        <f t="shared" si="9"/>
        <v>2.0</v>
      </c>
      <c r="AZ18" s="15">
        <v>6</v>
      </c>
      <c r="BA18" s="3" t="str">
        <f t="shared" si="10"/>
        <v>C</v>
      </c>
      <c r="BB18" s="4">
        <f t="shared" si="11"/>
        <v>2</v>
      </c>
      <c r="BC18" s="122" t="str">
        <f t="shared" si="12"/>
        <v>2.0</v>
      </c>
      <c r="BD18" s="200">
        <v>5</v>
      </c>
      <c r="BE18" s="226"/>
      <c r="BF18" s="225">
        <v>6</v>
      </c>
      <c r="BG18" s="116">
        <f t="shared" si="13"/>
        <v>2</v>
      </c>
      <c r="BH18" s="117">
        <f t="shared" si="14"/>
        <v>5.6</v>
      </c>
      <c r="BI18" s="118" t="str">
        <f t="shared" si="15"/>
        <v>C</v>
      </c>
      <c r="BJ18" s="119">
        <f t="shared" si="16"/>
        <v>2</v>
      </c>
      <c r="BK18" s="119" t="str">
        <f t="shared" si="17"/>
        <v>2.0</v>
      </c>
      <c r="BL18" s="137">
        <v>4</v>
      </c>
      <c r="BM18" s="138">
        <v>4</v>
      </c>
      <c r="BN18" s="191">
        <v>7.3</v>
      </c>
      <c r="BO18" s="189">
        <v>6</v>
      </c>
      <c r="BP18" s="189"/>
      <c r="BQ18" s="116">
        <f t="shared" si="18"/>
        <v>6.5</v>
      </c>
      <c r="BR18" s="117">
        <f t="shared" si="19"/>
        <v>6.5</v>
      </c>
      <c r="BS18" s="118" t="str">
        <f t="shared" si="20"/>
        <v>C+</v>
      </c>
      <c r="BT18" s="119">
        <f t="shared" si="21"/>
        <v>2.5</v>
      </c>
      <c r="BU18" s="119" t="str">
        <f t="shared" si="22"/>
        <v>2.5</v>
      </c>
      <c r="BV18" s="137">
        <v>2</v>
      </c>
      <c r="BW18" s="138">
        <v>2</v>
      </c>
      <c r="BX18" s="251">
        <v>6.3</v>
      </c>
      <c r="BY18" s="256">
        <v>6</v>
      </c>
      <c r="BZ18" s="256"/>
      <c r="CA18" s="116">
        <f t="shared" si="23"/>
        <v>6.1</v>
      </c>
      <c r="CB18" s="117">
        <f t="shared" si="24"/>
        <v>6.1</v>
      </c>
      <c r="CC18" s="118" t="str">
        <f t="shared" si="25"/>
        <v>C</v>
      </c>
      <c r="CD18" s="119">
        <f t="shared" si="26"/>
        <v>2</v>
      </c>
      <c r="CE18" s="119" t="str">
        <f t="shared" si="27"/>
        <v>2.0</v>
      </c>
      <c r="CF18" s="137">
        <v>2</v>
      </c>
      <c r="CG18" s="138">
        <v>2</v>
      </c>
      <c r="CH18" s="148">
        <v>6.7</v>
      </c>
      <c r="CI18" s="189">
        <v>6</v>
      </c>
      <c r="CJ18" s="189"/>
      <c r="CK18" s="116">
        <f t="shared" si="28"/>
        <v>6.3</v>
      </c>
      <c r="CL18" s="117">
        <f t="shared" si="29"/>
        <v>6.3</v>
      </c>
      <c r="CM18" s="118" t="str">
        <f t="shared" si="30"/>
        <v>C</v>
      </c>
      <c r="CN18" s="119">
        <f t="shared" si="31"/>
        <v>2</v>
      </c>
      <c r="CO18" s="119" t="str">
        <f t="shared" si="32"/>
        <v>2.0</v>
      </c>
      <c r="CP18" s="137">
        <v>1</v>
      </c>
      <c r="CQ18" s="138">
        <v>1</v>
      </c>
      <c r="CR18" s="148">
        <v>5</v>
      </c>
      <c r="CS18" s="239">
        <v>2</v>
      </c>
      <c r="CT18" s="239">
        <v>5</v>
      </c>
      <c r="CU18" s="116">
        <f t="shared" si="33"/>
        <v>3.2</v>
      </c>
      <c r="CV18" s="117">
        <f t="shared" si="34"/>
        <v>5</v>
      </c>
      <c r="CW18" s="118" t="str">
        <f t="shared" si="35"/>
        <v>D+</v>
      </c>
      <c r="CX18" s="119">
        <f t="shared" si="0"/>
        <v>1.5</v>
      </c>
      <c r="CY18" s="119" t="str">
        <f t="shared" si="1"/>
        <v>1.5</v>
      </c>
      <c r="CZ18" s="137">
        <v>2</v>
      </c>
      <c r="DA18" s="138">
        <v>2</v>
      </c>
      <c r="DB18" s="148">
        <v>5.0999999999999996</v>
      </c>
      <c r="DC18" s="239">
        <v>3</v>
      </c>
      <c r="DD18" s="239">
        <v>4</v>
      </c>
      <c r="DE18" s="116">
        <f t="shared" si="36"/>
        <v>3.8</v>
      </c>
      <c r="DF18" s="117">
        <f t="shared" si="37"/>
        <v>4.4000000000000004</v>
      </c>
      <c r="DG18" s="118" t="str">
        <f t="shared" si="38"/>
        <v>D</v>
      </c>
      <c r="DH18" s="119">
        <f t="shared" si="39"/>
        <v>1</v>
      </c>
      <c r="DI18" s="119" t="str">
        <f t="shared" si="40"/>
        <v>1.0</v>
      </c>
      <c r="DJ18" s="137">
        <v>3</v>
      </c>
      <c r="DK18" s="138">
        <v>3</v>
      </c>
      <c r="DL18" s="301">
        <f t="shared" si="41"/>
        <v>14</v>
      </c>
      <c r="DM18" s="310">
        <f t="shared" si="42"/>
        <v>1.7857142857142858</v>
      </c>
      <c r="DN18" s="312" t="str">
        <f t="shared" si="43"/>
        <v>1.79</v>
      </c>
      <c r="DO18" s="296" t="str">
        <f t="shared" si="44"/>
        <v>Lên lớp</v>
      </c>
      <c r="DP18" s="297">
        <f t="shared" si="45"/>
        <v>14</v>
      </c>
      <c r="DQ18" s="298">
        <f t="shared" si="46"/>
        <v>1.7857142857142858</v>
      </c>
      <c r="DR18" s="296" t="str">
        <f t="shared" si="47"/>
        <v>Lên lớp</v>
      </c>
      <c r="DT18" s="212">
        <v>5.2</v>
      </c>
      <c r="DU18" s="189">
        <v>7</v>
      </c>
      <c r="DV18" s="189"/>
      <c r="DW18" s="116">
        <f t="shared" si="48"/>
        <v>6.3</v>
      </c>
      <c r="DX18" s="117">
        <f t="shared" si="49"/>
        <v>6.3</v>
      </c>
      <c r="DY18" s="118" t="str">
        <f t="shared" si="50"/>
        <v>C</v>
      </c>
      <c r="DZ18" s="119">
        <f t="shared" si="51"/>
        <v>2</v>
      </c>
      <c r="EA18" s="119" t="str">
        <f t="shared" si="52"/>
        <v>2.0</v>
      </c>
      <c r="EB18" s="137">
        <v>3</v>
      </c>
      <c r="EC18" s="138">
        <v>3</v>
      </c>
      <c r="ED18" s="191">
        <v>5.7</v>
      </c>
      <c r="EE18" s="189">
        <v>9</v>
      </c>
      <c r="EF18" s="189"/>
      <c r="EG18" s="116">
        <f t="shared" si="53"/>
        <v>7.7</v>
      </c>
      <c r="EH18" s="117">
        <f t="shared" si="54"/>
        <v>7.7</v>
      </c>
      <c r="EI18" s="118" t="str">
        <f t="shared" si="55"/>
        <v>B</v>
      </c>
      <c r="EJ18" s="119">
        <f t="shared" si="56"/>
        <v>3</v>
      </c>
      <c r="EK18" s="119" t="str">
        <f t="shared" si="57"/>
        <v>3.0</v>
      </c>
      <c r="EL18" s="137">
        <v>3</v>
      </c>
      <c r="EM18" s="138">
        <v>3</v>
      </c>
      <c r="EN18" s="209">
        <v>6.6</v>
      </c>
      <c r="EO18" s="256">
        <v>7</v>
      </c>
      <c r="EP18" s="256"/>
      <c r="EQ18" s="116">
        <f t="shared" si="58"/>
        <v>6.8</v>
      </c>
      <c r="ER18" s="117">
        <f t="shared" si="59"/>
        <v>6.8</v>
      </c>
      <c r="ES18" s="118" t="str">
        <f t="shared" si="60"/>
        <v>C+</v>
      </c>
      <c r="ET18" s="119">
        <f t="shared" si="61"/>
        <v>2.5</v>
      </c>
      <c r="EU18" s="119" t="str">
        <f t="shared" si="62"/>
        <v>2.5</v>
      </c>
      <c r="EV18" s="137">
        <v>2</v>
      </c>
      <c r="EW18" s="138">
        <v>2</v>
      </c>
      <c r="EX18" s="209">
        <v>5.2</v>
      </c>
      <c r="EY18" s="189">
        <v>6</v>
      </c>
      <c r="EZ18" s="189"/>
      <c r="FA18" s="116">
        <f t="shared" si="63"/>
        <v>5.7</v>
      </c>
      <c r="FB18" s="117">
        <f t="shared" si="64"/>
        <v>5.7</v>
      </c>
      <c r="FC18" s="118" t="str">
        <f t="shared" si="65"/>
        <v>C</v>
      </c>
      <c r="FD18" s="119">
        <f t="shared" si="66"/>
        <v>2</v>
      </c>
      <c r="FE18" s="119" t="str">
        <f t="shared" si="67"/>
        <v>2.0</v>
      </c>
      <c r="FF18" s="137">
        <v>3</v>
      </c>
      <c r="FG18" s="138">
        <v>3</v>
      </c>
      <c r="FH18" s="148">
        <v>6.2</v>
      </c>
      <c r="FI18" s="239">
        <v>5</v>
      </c>
      <c r="FJ18" s="239"/>
      <c r="FK18" s="116">
        <f t="shared" si="68"/>
        <v>5.5</v>
      </c>
      <c r="FL18" s="117">
        <f t="shared" si="69"/>
        <v>5.5</v>
      </c>
      <c r="FM18" s="118" t="str">
        <f t="shared" si="70"/>
        <v>C</v>
      </c>
      <c r="FN18" s="119">
        <f t="shared" si="71"/>
        <v>2</v>
      </c>
      <c r="FO18" s="119" t="str">
        <f t="shared" si="2"/>
        <v>2.0</v>
      </c>
      <c r="FP18" s="137">
        <v>3</v>
      </c>
      <c r="FQ18" s="138">
        <v>3</v>
      </c>
      <c r="FR18" s="301">
        <f t="shared" si="72"/>
        <v>14</v>
      </c>
      <c r="FS18" s="310">
        <f t="shared" si="73"/>
        <v>2.2857142857142856</v>
      </c>
      <c r="FT18" s="312" t="str">
        <f t="shared" si="74"/>
        <v>2.29</v>
      </c>
      <c r="FU18" s="189" t="str">
        <f t="shared" si="75"/>
        <v>Lên lớp</v>
      </c>
      <c r="FV18" s="526">
        <f t="shared" si="76"/>
        <v>28</v>
      </c>
      <c r="FW18" s="310">
        <f t="shared" si="77"/>
        <v>2.0357142857142856</v>
      </c>
      <c r="FX18" s="312" t="str">
        <f t="shared" si="78"/>
        <v>2.04</v>
      </c>
      <c r="FY18" s="527">
        <f t="shared" si="79"/>
        <v>28</v>
      </c>
      <c r="FZ18" s="528">
        <f t="shared" si="80"/>
        <v>2.0357142857142856</v>
      </c>
      <c r="GA18" s="529" t="str">
        <f t="shared" si="81"/>
        <v>Lên lớp</v>
      </c>
      <c r="GB18" s="131"/>
      <c r="GC18" s="148">
        <v>8.8000000000000007</v>
      </c>
      <c r="GD18" s="239">
        <v>7</v>
      </c>
      <c r="GE18" s="239"/>
      <c r="GF18" s="116">
        <f t="shared" si="82"/>
        <v>7.7</v>
      </c>
      <c r="GG18" s="117">
        <f t="shared" si="83"/>
        <v>7.7</v>
      </c>
      <c r="GH18" s="118" t="str">
        <f t="shared" si="3"/>
        <v>B</v>
      </c>
      <c r="GI18" s="119">
        <f t="shared" si="4"/>
        <v>3</v>
      </c>
      <c r="GJ18" s="119" t="str">
        <f t="shared" si="5"/>
        <v>3.0</v>
      </c>
      <c r="GK18" s="137">
        <v>3</v>
      </c>
      <c r="GL18" s="138">
        <v>3</v>
      </c>
      <c r="GM18" s="209">
        <v>6</v>
      </c>
      <c r="GN18" s="239">
        <v>8</v>
      </c>
      <c r="GO18" s="239"/>
      <c r="GP18" s="116">
        <f t="shared" si="84"/>
        <v>7.2</v>
      </c>
      <c r="GQ18" s="117">
        <f t="shared" si="85"/>
        <v>7.2</v>
      </c>
      <c r="GR18" s="118" t="str">
        <f t="shared" si="86"/>
        <v>B</v>
      </c>
      <c r="GS18" s="119">
        <f t="shared" si="87"/>
        <v>3</v>
      </c>
      <c r="GT18" s="119" t="str">
        <f t="shared" si="88"/>
        <v>3.0</v>
      </c>
      <c r="GU18" s="137">
        <v>2</v>
      </c>
      <c r="GV18" s="138">
        <v>2</v>
      </c>
      <c r="GW18" s="148">
        <v>5</v>
      </c>
      <c r="GX18" s="189">
        <v>3</v>
      </c>
      <c r="GY18" s="189">
        <v>5</v>
      </c>
      <c r="GZ18" s="116">
        <f t="shared" si="89"/>
        <v>3.8</v>
      </c>
      <c r="HA18" s="117">
        <f t="shared" si="90"/>
        <v>5</v>
      </c>
      <c r="HB18" s="118" t="str">
        <f t="shared" si="91"/>
        <v>D+</v>
      </c>
      <c r="HC18" s="119">
        <f t="shared" si="92"/>
        <v>1.5</v>
      </c>
      <c r="HD18" s="119" t="str">
        <f t="shared" si="93"/>
        <v>1.5</v>
      </c>
      <c r="HE18" s="137">
        <v>2</v>
      </c>
      <c r="HF18" s="138">
        <v>2</v>
      </c>
      <c r="HG18" s="191">
        <v>5.3</v>
      </c>
      <c r="HH18" s="285"/>
      <c r="HI18" s="239">
        <v>2</v>
      </c>
      <c r="HJ18" s="116">
        <f t="shared" si="94"/>
        <v>2.1</v>
      </c>
      <c r="HK18" s="117">
        <f t="shared" si="95"/>
        <v>3.3</v>
      </c>
      <c r="HL18" s="118" t="str">
        <f t="shared" si="96"/>
        <v>F</v>
      </c>
      <c r="HM18" s="119">
        <f t="shared" si="97"/>
        <v>0</v>
      </c>
      <c r="HN18" s="119" t="str">
        <f t="shared" si="98"/>
        <v>0.0</v>
      </c>
      <c r="HO18" s="137">
        <v>2</v>
      </c>
      <c r="HP18" s="138"/>
      <c r="HQ18" s="209">
        <v>6</v>
      </c>
      <c r="HR18" s="239">
        <v>3</v>
      </c>
      <c r="HS18" s="239"/>
      <c r="HT18" s="116">
        <f t="shared" si="99"/>
        <v>4.2</v>
      </c>
      <c r="HU18" s="117">
        <f t="shared" si="100"/>
        <v>4.2</v>
      </c>
      <c r="HV18" s="118" t="str">
        <f t="shared" si="101"/>
        <v>D</v>
      </c>
      <c r="HW18" s="119">
        <f t="shared" si="102"/>
        <v>1</v>
      </c>
      <c r="HX18" s="119" t="str">
        <f t="shared" si="103"/>
        <v>1.0</v>
      </c>
      <c r="HY18" s="137">
        <v>2</v>
      </c>
      <c r="HZ18" s="138">
        <v>2</v>
      </c>
      <c r="IA18" s="209">
        <v>5.8</v>
      </c>
      <c r="IB18" s="239">
        <v>5</v>
      </c>
      <c r="IC18" s="239"/>
      <c r="ID18" s="116">
        <f t="shared" si="104"/>
        <v>5.3</v>
      </c>
      <c r="IE18" s="117">
        <f t="shared" si="105"/>
        <v>5.3</v>
      </c>
      <c r="IF18" s="118" t="str">
        <f t="shared" si="106"/>
        <v>D+</v>
      </c>
      <c r="IG18" s="119">
        <f t="shared" si="107"/>
        <v>1.5</v>
      </c>
      <c r="IH18" s="119" t="str">
        <f t="shared" si="108"/>
        <v>1.5</v>
      </c>
      <c r="II18" s="137">
        <v>2</v>
      </c>
      <c r="IJ18" s="138">
        <v>2</v>
      </c>
      <c r="IK18" s="301">
        <f t="shared" si="109"/>
        <v>13</v>
      </c>
      <c r="IL18" s="310">
        <f t="shared" si="110"/>
        <v>1.7692307692307692</v>
      </c>
      <c r="IM18" s="312" t="str">
        <f t="shared" si="111"/>
        <v>1.77</v>
      </c>
      <c r="IN18" s="130"/>
      <c r="IO18" s="130"/>
      <c r="IP18" s="130"/>
      <c r="IQ18" s="130"/>
      <c r="IR18" s="130"/>
      <c r="IS18" s="130"/>
      <c r="IT18" s="130"/>
      <c r="IU18" s="130"/>
      <c r="IV18" s="130"/>
      <c r="IW18" s="131"/>
    </row>
    <row r="19" spans="1:257" ht="18">
      <c r="A19" s="22">
        <v>24</v>
      </c>
      <c r="B19" s="22" t="s">
        <v>525</v>
      </c>
      <c r="C19" s="36" t="s">
        <v>596</v>
      </c>
      <c r="D19" s="57" t="s">
        <v>40</v>
      </c>
      <c r="E19" s="2" t="s">
        <v>597</v>
      </c>
      <c r="F19" s="2"/>
      <c r="G19" s="55" t="s">
        <v>598</v>
      </c>
      <c r="H19" s="37" t="s">
        <v>36</v>
      </c>
      <c r="I19" s="22" t="s">
        <v>67</v>
      </c>
      <c r="J19" s="22" t="s">
        <v>37</v>
      </c>
      <c r="K19" s="38" t="s">
        <v>38</v>
      </c>
      <c r="L19" s="331">
        <v>5.2</v>
      </c>
      <c r="M19" s="331"/>
      <c r="N19" s="331"/>
      <c r="O19" s="331"/>
      <c r="P19" s="331"/>
      <c r="Q19" s="331"/>
      <c r="R19" s="331"/>
      <c r="S19" s="331"/>
      <c r="T19" s="329">
        <f t="shared" si="6"/>
        <v>1.7333333333333334</v>
      </c>
      <c r="U19" s="329">
        <f t="shared" si="6"/>
        <v>0</v>
      </c>
      <c r="V19" s="329">
        <f t="shared" si="6"/>
        <v>0</v>
      </c>
      <c r="W19" s="332"/>
      <c r="X19" s="347"/>
      <c r="Y19" s="347"/>
      <c r="Z19" s="347"/>
      <c r="AA19" s="347"/>
      <c r="AB19" s="38"/>
      <c r="AC19" s="38"/>
      <c r="AD19" s="38"/>
      <c r="AE19" s="38"/>
      <c r="AF19" s="38"/>
      <c r="AG19" s="38"/>
      <c r="AH19" s="38"/>
      <c r="AI19" s="38"/>
      <c r="AJ19" s="38"/>
      <c r="AK19" s="38"/>
      <c r="AL19" s="38"/>
      <c r="AM19" s="38"/>
      <c r="AN19" s="38"/>
      <c r="AO19" s="38"/>
      <c r="AP19" s="38"/>
      <c r="AQ19" s="38"/>
      <c r="AR19" s="22"/>
      <c r="AS19" s="22"/>
      <c r="AT19" s="22"/>
      <c r="AU19" s="97"/>
      <c r="AV19" s="6">
        <v>6.3</v>
      </c>
      <c r="AW19" s="3" t="str">
        <f t="shared" si="7"/>
        <v>C</v>
      </c>
      <c r="AX19" s="4">
        <f t="shared" si="8"/>
        <v>2</v>
      </c>
      <c r="AY19" s="13" t="str">
        <f t="shared" si="9"/>
        <v>2.0</v>
      </c>
      <c r="AZ19" s="15">
        <v>7</v>
      </c>
      <c r="BA19" s="3" t="str">
        <f t="shared" si="10"/>
        <v>B</v>
      </c>
      <c r="BB19" s="4">
        <f t="shared" si="11"/>
        <v>3</v>
      </c>
      <c r="BC19" s="122" t="str">
        <f t="shared" si="12"/>
        <v>3.0</v>
      </c>
      <c r="BD19" s="200">
        <v>6.8</v>
      </c>
      <c r="BE19" s="225">
        <v>6</v>
      </c>
      <c r="BF19" s="225"/>
      <c r="BG19" s="116">
        <f t="shared" si="13"/>
        <v>6.3</v>
      </c>
      <c r="BH19" s="117">
        <f t="shared" si="14"/>
        <v>6.3</v>
      </c>
      <c r="BI19" s="118" t="str">
        <f t="shared" si="15"/>
        <v>C</v>
      </c>
      <c r="BJ19" s="119">
        <f t="shared" si="16"/>
        <v>2</v>
      </c>
      <c r="BK19" s="119" t="str">
        <f t="shared" si="17"/>
        <v>2.0</v>
      </c>
      <c r="BL19" s="137">
        <v>4</v>
      </c>
      <c r="BM19" s="138">
        <v>4</v>
      </c>
      <c r="BN19" s="191">
        <v>7</v>
      </c>
      <c r="BO19" s="189">
        <v>5</v>
      </c>
      <c r="BP19" s="189"/>
      <c r="BQ19" s="116">
        <f t="shared" si="18"/>
        <v>5.8</v>
      </c>
      <c r="BR19" s="117">
        <f t="shared" si="19"/>
        <v>5.8</v>
      </c>
      <c r="BS19" s="118" t="str">
        <f t="shared" si="20"/>
        <v>C</v>
      </c>
      <c r="BT19" s="119">
        <f t="shared" si="21"/>
        <v>2</v>
      </c>
      <c r="BU19" s="119" t="str">
        <f t="shared" si="22"/>
        <v>2.0</v>
      </c>
      <c r="BV19" s="137">
        <v>2</v>
      </c>
      <c r="BW19" s="138">
        <v>2</v>
      </c>
      <c r="BX19" s="251">
        <v>7</v>
      </c>
      <c r="BY19" s="256">
        <v>8</v>
      </c>
      <c r="BZ19" s="256"/>
      <c r="CA19" s="116">
        <f t="shared" si="23"/>
        <v>7.6</v>
      </c>
      <c r="CB19" s="117">
        <f t="shared" si="24"/>
        <v>7.6</v>
      </c>
      <c r="CC19" s="118" t="str">
        <f t="shared" si="25"/>
        <v>B</v>
      </c>
      <c r="CD19" s="119">
        <f t="shared" si="26"/>
        <v>3</v>
      </c>
      <c r="CE19" s="119" t="str">
        <f t="shared" si="27"/>
        <v>3.0</v>
      </c>
      <c r="CF19" s="137">
        <v>2</v>
      </c>
      <c r="CG19" s="138">
        <v>2</v>
      </c>
      <c r="CH19" s="148">
        <v>5.7</v>
      </c>
      <c r="CI19" s="189">
        <v>7</v>
      </c>
      <c r="CJ19" s="189"/>
      <c r="CK19" s="116">
        <f t="shared" si="28"/>
        <v>6.5</v>
      </c>
      <c r="CL19" s="117">
        <f t="shared" si="29"/>
        <v>6.5</v>
      </c>
      <c r="CM19" s="118" t="str">
        <f t="shared" si="30"/>
        <v>C+</v>
      </c>
      <c r="CN19" s="119">
        <f t="shared" si="31"/>
        <v>2.5</v>
      </c>
      <c r="CO19" s="119" t="str">
        <f t="shared" si="32"/>
        <v>2.5</v>
      </c>
      <c r="CP19" s="137">
        <v>1</v>
      </c>
      <c r="CQ19" s="138">
        <v>1</v>
      </c>
      <c r="CR19" s="148">
        <v>5</v>
      </c>
      <c r="CS19" s="239">
        <v>5</v>
      </c>
      <c r="CT19" s="239"/>
      <c r="CU19" s="116">
        <f t="shared" si="33"/>
        <v>5</v>
      </c>
      <c r="CV19" s="117">
        <f t="shared" si="34"/>
        <v>5</v>
      </c>
      <c r="CW19" s="118" t="str">
        <f t="shared" si="35"/>
        <v>D+</v>
      </c>
      <c r="CX19" s="119">
        <f t="shared" si="0"/>
        <v>1.5</v>
      </c>
      <c r="CY19" s="119" t="str">
        <f t="shared" si="1"/>
        <v>1.5</v>
      </c>
      <c r="CZ19" s="137">
        <v>2</v>
      </c>
      <c r="DA19" s="138">
        <v>2</v>
      </c>
      <c r="DB19" s="148">
        <v>6.1</v>
      </c>
      <c r="DC19" s="239">
        <v>5</v>
      </c>
      <c r="DD19" s="239"/>
      <c r="DE19" s="116">
        <f t="shared" si="36"/>
        <v>5.4</v>
      </c>
      <c r="DF19" s="117">
        <f t="shared" si="37"/>
        <v>5.4</v>
      </c>
      <c r="DG19" s="118" t="str">
        <f t="shared" si="38"/>
        <v>D+</v>
      </c>
      <c r="DH19" s="119">
        <f t="shared" si="39"/>
        <v>1.5</v>
      </c>
      <c r="DI19" s="119" t="str">
        <f t="shared" si="40"/>
        <v>1.5</v>
      </c>
      <c r="DJ19" s="137">
        <v>3</v>
      </c>
      <c r="DK19" s="138">
        <v>3</v>
      </c>
      <c r="DL19" s="301">
        <f t="shared" si="41"/>
        <v>14</v>
      </c>
      <c r="DM19" s="310">
        <f t="shared" si="42"/>
        <v>2</v>
      </c>
      <c r="DN19" s="312" t="str">
        <f t="shared" si="43"/>
        <v>2.00</v>
      </c>
      <c r="DO19" s="296" t="str">
        <f t="shared" si="44"/>
        <v>Lên lớp</v>
      </c>
      <c r="DP19" s="297">
        <f t="shared" si="45"/>
        <v>14</v>
      </c>
      <c r="DQ19" s="298">
        <f t="shared" si="46"/>
        <v>2</v>
      </c>
      <c r="DR19" s="296" t="str">
        <f t="shared" si="47"/>
        <v>Lên lớp</v>
      </c>
      <c r="DT19" s="212">
        <v>5.2</v>
      </c>
      <c r="DU19" s="189">
        <v>6</v>
      </c>
      <c r="DV19" s="189"/>
      <c r="DW19" s="116">
        <f t="shared" si="48"/>
        <v>5.7</v>
      </c>
      <c r="DX19" s="117">
        <f t="shared" si="49"/>
        <v>5.7</v>
      </c>
      <c r="DY19" s="118" t="str">
        <f t="shared" si="50"/>
        <v>C</v>
      </c>
      <c r="DZ19" s="119">
        <f t="shared" si="51"/>
        <v>2</v>
      </c>
      <c r="EA19" s="119" t="str">
        <f t="shared" si="52"/>
        <v>2.0</v>
      </c>
      <c r="EB19" s="137">
        <v>3</v>
      </c>
      <c r="EC19" s="138">
        <v>3</v>
      </c>
      <c r="ED19" s="191">
        <v>6.7</v>
      </c>
      <c r="EE19" s="189">
        <v>9</v>
      </c>
      <c r="EF19" s="189"/>
      <c r="EG19" s="116">
        <f t="shared" si="53"/>
        <v>8.1</v>
      </c>
      <c r="EH19" s="117">
        <f t="shared" si="54"/>
        <v>8.1</v>
      </c>
      <c r="EI19" s="118" t="str">
        <f t="shared" si="55"/>
        <v>B+</v>
      </c>
      <c r="EJ19" s="119">
        <f t="shared" si="56"/>
        <v>3.5</v>
      </c>
      <c r="EK19" s="119" t="str">
        <f t="shared" si="57"/>
        <v>3.5</v>
      </c>
      <c r="EL19" s="137">
        <v>3</v>
      </c>
      <c r="EM19" s="138">
        <v>3</v>
      </c>
      <c r="EN19" s="209">
        <v>6.2</v>
      </c>
      <c r="EO19" s="256">
        <v>7</v>
      </c>
      <c r="EP19" s="256"/>
      <c r="EQ19" s="116">
        <f t="shared" si="58"/>
        <v>6.7</v>
      </c>
      <c r="ER19" s="117">
        <f t="shared" si="59"/>
        <v>6.7</v>
      </c>
      <c r="ES19" s="118" t="str">
        <f t="shared" si="60"/>
        <v>C+</v>
      </c>
      <c r="ET19" s="119">
        <f t="shared" si="61"/>
        <v>2.5</v>
      </c>
      <c r="EU19" s="119" t="str">
        <f t="shared" si="62"/>
        <v>2.5</v>
      </c>
      <c r="EV19" s="137">
        <v>2</v>
      </c>
      <c r="EW19" s="138">
        <v>2</v>
      </c>
      <c r="EX19" s="209">
        <v>5.4</v>
      </c>
      <c r="EY19" s="189">
        <v>8</v>
      </c>
      <c r="EZ19" s="189"/>
      <c r="FA19" s="116">
        <f t="shared" si="63"/>
        <v>7</v>
      </c>
      <c r="FB19" s="117">
        <f t="shared" si="64"/>
        <v>7</v>
      </c>
      <c r="FC19" s="118" t="str">
        <f t="shared" si="65"/>
        <v>B</v>
      </c>
      <c r="FD19" s="119">
        <f t="shared" si="66"/>
        <v>3</v>
      </c>
      <c r="FE19" s="119" t="str">
        <f t="shared" si="67"/>
        <v>3.0</v>
      </c>
      <c r="FF19" s="137">
        <v>3</v>
      </c>
      <c r="FG19" s="138">
        <v>3</v>
      </c>
      <c r="FH19" s="148">
        <v>5.2</v>
      </c>
      <c r="FI19" s="239">
        <v>5</v>
      </c>
      <c r="FJ19" s="239"/>
      <c r="FK19" s="116">
        <f t="shared" si="68"/>
        <v>5.0999999999999996</v>
      </c>
      <c r="FL19" s="117">
        <f t="shared" si="69"/>
        <v>5.0999999999999996</v>
      </c>
      <c r="FM19" s="118" t="str">
        <f t="shared" si="70"/>
        <v>D+</v>
      </c>
      <c r="FN19" s="119">
        <f t="shared" si="71"/>
        <v>1.5</v>
      </c>
      <c r="FO19" s="119" t="str">
        <f t="shared" si="2"/>
        <v>1.5</v>
      </c>
      <c r="FP19" s="137">
        <v>3</v>
      </c>
      <c r="FQ19" s="138">
        <v>3</v>
      </c>
      <c r="FR19" s="301">
        <f t="shared" si="72"/>
        <v>14</v>
      </c>
      <c r="FS19" s="310">
        <f t="shared" si="73"/>
        <v>2.5</v>
      </c>
      <c r="FT19" s="312" t="str">
        <f t="shared" si="74"/>
        <v>2.50</v>
      </c>
      <c r="FU19" s="189" t="str">
        <f t="shared" si="75"/>
        <v>Lên lớp</v>
      </c>
      <c r="FV19" s="526">
        <f t="shared" si="76"/>
        <v>28</v>
      </c>
      <c r="FW19" s="310">
        <f t="shared" si="77"/>
        <v>2.25</v>
      </c>
      <c r="FX19" s="312" t="str">
        <f t="shared" si="78"/>
        <v>2.25</v>
      </c>
      <c r="FY19" s="527">
        <f t="shared" si="79"/>
        <v>28</v>
      </c>
      <c r="FZ19" s="528">
        <f t="shared" si="80"/>
        <v>2.25</v>
      </c>
      <c r="GA19" s="529" t="str">
        <f t="shared" si="81"/>
        <v>Lên lớp</v>
      </c>
      <c r="GB19" s="131"/>
      <c r="GC19" s="148">
        <v>8.6</v>
      </c>
      <c r="GD19" s="239">
        <v>8</v>
      </c>
      <c r="GE19" s="239"/>
      <c r="GF19" s="116">
        <f t="shared" si="82"/>
        <v>8.1999999999999993</v>
      </c>
      <c r="GG19" s="117">
        <f t="shared" si="83"/>
        <v>8.1999999999999993</v>
      </c>
      <c r="GH19" s="118" t="str">
        <f t="shared" si="3"/>
        <v>B+</v>
      </c>
      <c r="GI19" s="119">
        <f t="shared" si="4"/>
        <v>3.5</v>
      </c>
      <c r="GJ19" s="119" t="str">
        <f t="shared" si="5"/>
        <v>3.5</v>
      </c>
      <c r="GK19" s="137">
        <v>3</v>
      </c>
      <c r="GL19" s="138">
        <v>3</v>
      </c>
      <c r="GM19" s="209">
        <v>6.8</v>
      </c>
      <c r="GN19" s="239">
        <v>7</v>
      </c>
      <c r="GO19" s="239"/>
      <c r="GP19" s="116">
        <f t="shared" si="84"/>
        <v>6.9</v>
      </c>
      <c r="GQ19" s="117">
        <f t="shared" si="85"/>
        <v>6.9</v>
      </c>
      <c r="GR19" s="118" t="str">
        <f t="shared" si="86"/>
        <v>C+</v>
      </c>
      <c r="GS19" s="119">
        <f t="shared" si="87"/>
        <v>2.5</v>
      </c>
      <c r="GT19" s="119" t="str">
        <f t="shared" si="88"/>
        <v>2.5</v>
      </c>
      <c r="GU19" s="137">
        <v>2</v>
      </c>
      <c r="GV19" s="138">
        <v>2</v>
      </c>
      <c r="GW19" s="148">
        <v>6.2</v>
      </c>
      <c r="GX19" s="189">
        <v>6</v>
      </c>
      <c r="GY19" s="189"/>
      <c r="GZ19" s="116">
        <f t="shared" si="89"/>
        <v>6.1</v>
      </c>
      <c r="HA19" s="117">
        <f t="shared" si="90"/>
        <v>6.1</v>
      </c>
      <c r="HB19" s="118" t="str">
        <f t="shared" si="91"/>
        <v>C</v>
      </c>
      <c r="HC19" s="119">
        <f t="shared" si="92"/>
        <v>2</v>
      </c>
      <c r="HD19" s="119" t="str">
        <f t="shared" si="93"/>
        <v>2.0</v>
      </c>
      <c r="HE19" s="137">
        <v>2</v>
      </c>
      <c r="HF19" s="138">
        <v>2</v>
      </c>
      <c r="HG19" s="191">
        <v>6</v>
      </c>
      <c r="HH19" s="239">
        <v>5</v>
      </c>
      <c r="HI19" s="239"/>
      <c r="HJ19" s="116">
        <f t="shared" si="94"/>
        <v>5.4</v>
      </c>
      <c r="HK19" s="117">
        <f t="shared" si="95"/>
        <v>5.4</v>
      </c>
      <c r="HL19" s="118" t="str">
        <f t="shared" si="96"/>
        <v>D+</v>
      </c>
      <c r="HM19" s="119">
        <f t="shared" si="97"/>
        <v>1.5</v>
      </c>
      <c r="HN19" s="119" t="str">
        <f t="shared" si="98"/>
        <v>1.5</v>
      </c>
      <c r="HO19" s="137">
        <v>2</v>
      </c>
      <c r="HP19" s="138">
        <v>2</v>
      </c>
      <c r="HQ19" s="209">
        <v>5.5</v>
      </c>
      <c r="HR19" s="239">
        <v>3</v>
      </c>
      <c r="HS19" s="239"/>
      <c r="HT19" s="116">
        <f t="shared" si="99"/>
        <v>4</v>
      </c>
      <c r="HU19" s="117">
        <f t="shared" si="100"/>
        <v>4</v>
      </c>
      <c r="HV19" s="118" t="str">
        <f t="shared" si="101"/>
        <v>D</v>
      </c>
      <c r="HW19" s="119">
        <f t="shared" si="102"/>
        <v>1</v>
      </c>
      <c r="HX19" s="119" t="str">
        <f t="shared" si="103"/>
        <v>1.0</v>
      </c>
      <c r="HY19" s="137">
        <v>2</v>
      </c>
      <c r="HZ19" s="138">
        <v>2</v>
      </c>
      <c r="IA19" s="209">
        <v>5.8</v>
      </c>
      <c r="IB19" s="239">
        <v>9</v>
      </c>
      <c r="IC19" s="239"/>
      <c r="ID19" s="116">
        <f t="shared" si="104"/>
        <v>7.7</v>
      </c>
      <c r="IE19" s="117">
        <f t="shared" si="105"/>
        <v>7.7</v>
      </c>
      <c r="IF19" s="118" t="str">
        <f t="shared" si="106"/>
        <v>B</v>
      </c>
      <c r="IG19" s="119">
        <f t="shared" si="107"/>
        <v>3</v>
      </c>
      <c r="IH19" s="119" t="str">
        <f t="shared" si="108"/>
        <v>3.0</v>
      </c>
      <c r="II19" s="137">
        <v>2</v>
      </c>
      <c r="IJ19" s="138">
        <v>2</v>
      </c>
      <c r="IK19" s="301">
        <f t="shared" si="109"/>
        <v>13</v>
      </c>
      <c r="IL19" s="310">
        <f t="shared" si="110"/>
        <v>2.3461538461538463</v>
      </c>
      <c r="IM19" s="312" t="str">
        <f t="shared" si="111"/>
        <v>2.35</v>
      </c>
      <c r="IN19" s="130"/>
      <c r="IO19" s="130"/>
      <c r="IP19" s="130"/>
      <c r="IQ19" s="130"/>
      <c r="IR19" s="130"/>
      <c r="IS19" s="130"/>
      <c r="IT19" s="130"/>
      <c r="IU19" s="130"/>
      <c r="IV19" s="130"/>
      <c r="IW19" s="131"/>
    </row>
    <row r="20" spans="1:257" ht="18">
      <c r="A20" s="22">
        <v>25</v>
      </c>
      <c r="B20" s="22" t="s">
        <v>525</v>
      </c>
      <c r="C20" s="36" t="s">
        <v>599</v>
      </c>
      <c r="D20" s="57" t="s">
        <v>600</v>
      </c>
      <c r="E20" s="2" t="s">
        <v>503</v>
      </c>
      <c r="F20" s="2"/>
      <c r="G20" s="55" t="s">
        <v>601</v>
      </c>
      <c r="H20" s="37" t="s">
        <v>36</v>
      </c>
      <c r="I20" s="22" t="s">
        <v>602</v>
      </c>
      <c r="J20" s="22" t="s">
        <v>37</v>
      </c>
      <c r="K20" s="38" t="s">
        <v>38</v>
      </c>
      <c r="L20" s="331">
        <v>6.6</v>
      </c>
      <c r="M20" s="331"/>
      <c r="N20" s="331"/>
      <c r="O20" s="331"/>
      <c r="P20" s="331"/>
      <c r="Q20" s="331"/>
      <c r="R20" s="331"/>
      <c r="S20" s="331"/>
      <c r="T20" s="329">
        <f t="shared" si="6"/>
        <v>2.1999999999999997</v>
      </c>
      <c r="U20" s="329">
        <f t="shared" si="6"/>
        <v>0</v>
      </c>
      <c r="V20" s="329">
        <f t="shared" si="6"/>
        <v>0</v>
      </c>
      <c r="W20" s="332"/>
      <c r="X20" s="347"/>
      <c r="Y20" s="347"/>
      <c r="Z20" s="347"/>
      <c r="AA20" s="347"/>
      <c r="AB20" s="38"/>
      <c r="AC20" s="38"/>
      <c r="AD20" s="38"/>
      <c r="AE20" s="38"/>
      <c r="AF20" s="38"/>
      <c r="AG20" s="38"/>
      <c r="AH20" s="38"/>
      <c r="AI20" s="38"/>
      <c r="AJ20" s="38"/>
      <c r="AK20" s="38"/>
      <c r="AL20" s="38"/>
      <c r="AM20" s="38"/>
      <c r="AN20" s="38"/>
      <c r="AO20" s="38"/>
      <c r="AP20" s="38"/>
      <c r="AQ20" s="38"/>
      <c r="AR20" s="22"/>
      <c r="AS20" s="22"/>
      <c r="AT20" s="22"/>
      <c r="AU20" s="97"/>
      <c r="AV20" s="6">
        <v>7</v>
      </c>
      <c r="AW20" s="3" t="str">
        <f t="shared" si="7"/>
        <v>B</v>
      </c>
      <c r="AX20" s="4">
        <f t="shared" si="8"/>
        <v>3</v>
      </c>
      <c r="AY20" s="13" t="str">
        <f t="shared" si="9"/>
        <v>3.0</v>
      </c>
      <c r="AZ20" s="15">
        <v>7</v>
      </c>
      <c r="BA20" s="3" t="str">
        <f t="shared" si="10"/>
        <v>B</v>
      </c>
      <c r="BB20" s="4">
        <f t="shared" si="11"/>
        <v>3</v>
      </c>
      <c r="BC20" s="122" t="str">
        <f t="shared" si="12"/>
        <v>3.0</v>
      </c>
      <c r="BD20" s="200">
        <v>6.3</v>
      </c>
      <c r="BE20" s="225">
        <v>3</v>
      </c>
      <c r="BF20" s="225"/>
      <c r="BG20" s="116">
        <f t="shared" si="13"/>
        <v>4.3</v>
      </c>
      <c r="BH20" s="117">
        <f t="shared" si="14"/>
        <v>4.3</v>
      </c>
      <c r="BI20" s="118" t="str">
        <f t="shared" si="15"/>
        <v>D</v>
      </c>
      <c r="BJ20" s="119">
        <f t="shared" si="16"/>
        <v>1</v>
      </c>
      <c r="BK20" s="119" t="str">
        <f t="shared" si="17"/>
        <v>1.0</v>
      </c>
      <c r="BL20" s="137">
        <v>4</v>
      </c>
      <c r="BM20" s="138">
        <v>4</v>
      </c>
      <c r="BN20" s="191">
        <v>6.7</v>
      </c>
      <c r="BO20" s="189">
        <v>6</v>
      </c>
      <c r="BP20" s="189"/>
      <c r="BQ20" s="116">
        <f t="shared" si="18"/>
        <v>6.3</v>
      </c>
      <c r="BR20" s="117">
        <f t="shared" si="19"/>
        <v>6.3</v>
      </c>
      <c r="BS20" s="118" t="str">
        <f t="shared" si="20"/>
        <v>C</v>
      </c>
      <c r="BT20" s="119">
        <f t="shared" si="21"/>
        <v>2</v>
      </c>
      <c r="BU20" s="119" t="str">
        <f t="shared" si="22"/>
        <v>2.0</v>
      </c>
      <c r="BV20" s="137">
        <v>2</v>
      </c>
      <c r="BW20" s="138">
        <v>2</v>
      </c>
      <c r="BX20" s="251">
        <v>7.7</v>
      </c>
      <c r="BY20" s="256">
        <v>6</v>
      </c>
      <c r="BZ20" s="256"/>
      <c r="CA20" s="116">
        <f t="shared" si="23"/>
        <v>6.7</v>
      </c>
      <c r="CB20" s="117">
        <f t="shared" si="24"/>
        <v>6.7</v>
      </c>
      <c r="CC20" s="118" t="str">
        <f t="shared" si="25"/>
        <v>C+</v>
      </c>
      <c r="CD20" s="119">
        <f t="shared" si="26"/>
        <v>2.5</v>
      </c>
      <c r="CE20" s="119" t="str">
        <f t="shared" si="27"/>
        <v>2.5</v>
      </c>
      <c r="CF20" s="137">
        <v>2</v>
      </c>
      <c r="CG20" s="138">
        <v>2</v>
      </c>
      <c r="CH20" s="148">
        <v>7</v>
      </c>
      <c r="CI20" s="189">
        <v>7</v>
      </c>
      <c r="CJ20" s="189"/>
      <c r="CK20" s="116">
        <f t="shared" si="28"/>
        <v>7</v>
      </c>
      <c r="CL20" s="117">
        <f t="shared" si="29"/>
        <v>7</v>
      </c>
      <c r="CM20" s="118" t="str">
        <f t="shared" si="30"/>
        <v>B</v>
      </c>
      <c r="CN20" s="119">
        <f t="shared" si="31"/>
        <v>3</v>
      </c>
      <c r="CO20" s="119" t="str">
        <f t="shared" si="32"/>
        <v>3.0</v>
      </c>
      <c r="CP20" s="137">
        <v>1</v>
      </c>
      <c r="CQ20" s="138">
        <v>1</v>
      </c>
      <c r="CR20" s="148">
        <v>5.4</v>
      </c>
      <c r="CS20" s="239">
        <v>2</v>
      </c>
      <c r="CT20" s="239">
        <v>6</v>
      </c>
      <c r="CU20" s="116">
        <f t="shared" si="33"/>
        <v>3.4</v>
      </c>
      <c r="CV20" s="117">
        <f t="shared" si="34"/>
        <v>5.8</v>
      </c>
      <c r="CW20" s="118" t="str">
        <f t="shared" si="35"/>
        <v>C</v>
      </c>
      <c r="CX20" s="119">
        <f t="shared" si="0"/>
        <v>2</v>
      </c>
      <c r="CY20" s="119" t="str">
        <f t="shared" si="1"/>
        <v>2.0</v>
      </c>
      <c r="CZ20" s="137">
        <v>2</v>
      </c>
      <c r="DA20" s="138">
        <v>2</v>
      </c>
      <c r="DB20" s="148">
        <v>5.4</v>
      </c>
      <c r="DC20" s="239">
        <v>4</v>
      </c>
      <c r="DD20" s="239"/>
      <c r="DE20" s="116">
        <f t="shared" si="36"/>
        <v>4.5999999999999996</v>
      </c>
      <c r="DF20" s="117">
        <f t="shared" si="37"/>
        <v>4.5999999999999996</v>
      </c>
      <c r="DG20" s="118" t="str">
        <f t="shared" si="38"/>
        <v>D</v>
      </c>
      <c r="DH20" s="119">
        <f t="shared" si="39"/>
        <v>1</v>
      </c>
      <c r="DI20" s="119" t="str">
        <f t="shared" si="40"/>
        <v>1.0</v>
      </c>
      <c r="DJ20" s="137">
        <v>3</v>
      </c>
      <c r="DK20" s="138">
        <v>3</v>
      </c>
      <c r="DL20" s="301">
        <f t="shared" si="41"/>
        <v>14</v>
      </c>
      <c r="DM20" s="310">
        <f t="shared" si="42"/>
        <v>1.6428571428571428</v>
      </c>
      <c r="DN20" s="312" t="str">
        <f t="shared" si="43"/>
        <v>1.64</v>
      </c>
      <c r="DO20" s="296" t="str">
        <f t="shared" si="44"/>
        <v>Lên lớp</v>
      </c>
      <c r="DP20" s="297">
        <f t="shared" si="45"/>
        <v>14</v>
      </c>
      <c r="DQ20" s="298">
        <f t="shared" si="46"/>
        <v>1.6428571428571428</v>
      </c>
      <c r="DR20" s="296" t="str">
        <f t="shared" si="47"/>
        <v>Lên lớp</v>
      </c>
      <c r="DT20" s="212">
        <v>7.4</v>
      </c>
      <c r="DU20" s="189">
        <v>8</v>
      </c>
      <c r="DV20" s="189"/>
      <c r="DW20" s="116">
        <f t="shared" si="48"/>
        <v>7.8</v>
      </c>
      <c r="DX20" s="117">
        <f t="shared" si="49"/>
        <v>7.8</v>
      </c>
      <c r="DY20" s="118" t="str">
        <f t="shared" si="50"/>
        <v>B</v>
      </c>
      <c r="DZ20" s="119">
        <f t="shared" si="51"/>
        <v>3</v>
      </c>
      <c r="EA20" s="119" t="str">
        <f t="shared" si="52"/>
        <v>3.0</v>
      </c>
      <c r="EB20" s="137">
        <v>3</v>
      </c>
      <c r="EC20" s="138">
        <v>3</v>
      </c>
      <c r="ED20" s="191">
        <v>8.3000000000000007</v>
      </c>
      <c r="EE20" s="189">
        <v>6</v>
      </c>
      <c r="EF20" s="189"/>
      <c r="EG20" s="116">
        <f t="shared" si="53"/>
        <v>6.9</v>
      </c>
      <c r="EH20" s="117">
        <f t="shared" si="54"/>
        <v>6.9</v>
      </c>
      <c r="EI20" s="118" t="str">
        <f t="shared" si="55"/>
        <v>C+</v>
      </c>
      <c r="EJ20" s="119">
        <f t="shared" si="56"/>
        <v>2.5</v>
      </c>
      <c r="EK20" s="119" t="str">
        <f t="shared" si="57"/>
        <v>2.5</v>
      </c>
      <c r="EL20" s="137">
        <v>3</v>
      </c>
      <c r="EM20" s="138">
        <v>3</v>
      </c>
      <c r="EN20" s="209">
        <v>8.1999999999999993</v>
      </c>
      <c r="EO20" s="256">
        <v>8</v>
      </c>
      <c r="EP20" s="256"/>
      <c r="EQ20" s="116">
        <f t="shared" si="58"/>
        <v>8.1</v>
      </c>
      <c r="ER20" s="117">
        <f t="shared" si="59"/>
        <v>8.1</v>
      </c>
      <c r="ES20" s="118" t="str">
        <f t="shared" si="60"/>
        <v>B+</v>
      </c>
      <c r="ET20" s="119">
        <f t="shared" si="61"/>
        <v>3.5</v>
      </c>
      <c r="EU20" s="119" t="str">
        <f t="shared" si="62"/>
        <v>3.5</v>
      </c>
      <c r="EV20" s="137">
        <v>2</v>
      </c>
      <c r="EW20" s="138">
        <v>2</v>
      </c>
      <c r="EX20" s="209">
        <v>6.6</v>
      </c>
      <c r="EY20" s="189">
        <v>6</v>
      </c>
      <c r="EZ20" s="189"/>
      <c r="FA20" s="116">
        <f t="shared" si="63"/>
        <v>6.2</v>
      </c>
      <c r="FB20" s="117">
        <f t="shared" si="64"/>
        <v>6.2</v>
      </c>
      <c r="FC20" s="118" t="str">
        <f t="shared" si="65"/>
        <v>C</v>
      </c>
      <c r="FD20" s="119">
        <f t="shared" si="66"/>
        <v>2</v>
      </c>
      <c r="FE20" s="119" t="str">
        <f t="shared" si="67"/>
        <v>2.0</v>
      </c>
      <c r="FF20" s="137">
        <v>3</v>
      </c>
      <c r="FG20" s="138">
        <v>3</v>
      </c>
      <c r="FH20" s="148">
        <v>5.8</v>
      </c>
      <c r="FI20" s="239">
        <v>5</v>
      </c>
      <c r="FJ20" s="239"/>
      <c r="FK20" s="116">
        <f t="shared" si="68"/>
        <v>5.3</v>
      </c>
      <c r="FL20" s="117">
        <f t="shared" si="69"/>
        <v>5.3</v>
      </c>
      <c r="FM20" s="118" t="str">
        <f t="shared" si="70"/>
        <v>D+</v>
      </c>
      <c r="FN20" s="119">
        <f t="shared" si="71"/>
        <v>1.5</v>
      </c>
      <c r="FO20" s="119" t="str">
        <f t="shared" si="2"/>
        <v>1.5</v>
      </c>
      <c r="FP20" s="137">
        <v>3</v>
      </c>
      <c r="FQ20" s="138">
        <v>3</v>
      </c>
      <c r="FR20" s="301">
        <f t="shared" si="72"/>
        <v>14</v>
      </c>
      <c r="FS20" s="310">
        <f t="shared" si="73"/>
        <v>2.4285714285714284</v>
      </c>
      <c r="FT20" s="312" t="str">
        <f t="shared" si="74"/>
        <v>2.43</v>
      </c>
      <c r="FU20" s="189" t="str">
        <f t="shared" si="75"/>
        <v>Lên lớp</v>
      </c>
      <c r="FV20" s="526">
        <f t="shared" si="76"/>
        <v>28</v>
      </c>
      <c r="FW20" s="310">
        <f t="shared" si="77"/>
        <v>2.0357142857142856</v>
      </c>
      <c r="FX20" s="312" t="str">
        <f t="shared" si="78"/>
        <v>2.04</v>
      </c>
      <c r="FY20" s="527">
        <f t="shared" si="79"/>
        <v>28</v>
      </c>
      <c r="FZ20" s="528">
        <f t="shared" si="80"/>
        <v>2.0357142857142856</v>
      </c>
      <c r="GA20" s="529" t="str">
        <f t="shared" si="81"/>
        <v>Lên lớp</v>
      </c>
      <c r="GB20" s="131"/>
      <c r="GC20" s="148">
        <v>9.8000000000000007</v>
      </c>
      <c r="GD20" s="239">
        <v>10</v>
      </c>
      <c r="GE20" s="239"/>
      <c r="GF20" s="116">
        <f t="shared" si="82"/>
        <v>9.9</v>
      </c>
      <c r="GG20" s="117">
        <f t="shared" si="83"/>
        <v>9.9</v>
      </c>
      <c r="GH20" s="118" t="str">
        <f t="shared" si="3"/>
        <v>A</v>
      </c>
      <c r="GI20" s="119">
        <f t="shared" si="4"/>
        <v>4</v>
      </c>
      <c r="GJ20" s="119" t="str">
        <f t="shared" si="5"/>
        <v>4.0</v>
      </c>
      <c r="GK20" s="137">
        <v>3</v>
      </c>
      <c r="GL20" s="138">
        <v>3</v>
      </c>
      <c r="GM20" s="209">
        <v>5.8</v>
      </c>
      <c r="GN20" s="239">
        <v>8</v>
      </c>
      <c r="GO20" s="239"/>
      <c r="GP20" s="116">
        <f t="shared" si="84"/>
        <v>7.1</v>
      </c>
      <c r="GQ20" s="117">
        <f t="shared" si="85"/>
        <v>7.1</v>
      </c>
      <c r="GR20" s="118" t="str">
        <f t="shared" si="86"/>
        <v>B</v>
      </c>
      <c r="GS20" s="119">
        <f t="shared" si="87"/>
        <v>3</v>
      </c>
      <c r="GT20" s="119" t="str">
        <f t="shared" si="88"/>
        <v>3.0</v>
      </c>
      <c r="GU20" s="137">
        <v>2</v>
      </c>
      <c r="GV20" s="138">
        <v>2</v>
      </c>
      <c r="GW20" s="148">
        <v>8.8000000000000007</v>
      </c>
      <c r="GX20" s="189">
        <v>9</v>
      </c>
      <c r="GY20" s="189"/>
      <c r="GZ20" s="116">
        <f t="shared" si="89"/>
        <v>8.9</v>
      </c>
      <c r="HA20" s="117">
        <f t="shared" si="90"/>
        <v>8.9</v>
      </c>
      <c r="HB20" s="118" t="str">
        <f t="shared" si="91"/>
        <v>A</v>
      </c>
      <c r="HC20" s="119">
        <f t="shared" si="92"/>
        <v>4</v>
      </c>
      <c r="HD20" s="119" t="str">
        <f t="shared" si="93"/>
        <v>4.0</v>
      </c>
      <c r="HE20" s="137">
        <v>2</v>
      </c>
      <c r="HF20" s="138">
        <v>2</v>
      </c>
      <c r="HG20" s="191">
        <v>7.4</v>
      </c>
      <c r="HH20" s="239">
        <v>7</v>
      </c>
      <c r="HI20" s="239"/>
      <c r="HJ20" s="116">
        <f t="shared" si="94"/>
        <v>7.2</v>
      </c>
      <c r="HK20" s="117">
        <f t="shared" si="95"/>
        <v>7.2</v>
      </c>
      <c r="HL20" s="118" t="str">
        <f t="shared" si="96"/>
        <v>B</v>
      </c>
      <c r="HM20" s="119">
        <f t="shared" si="97"/>
        <v>3</v>
      </c>
      <c r="HN20" s="119" t="str">
        <f t="shared" si="98"/>
        <v>3.0</v>
      </c>
      <c r="HO20" s="137">
        <v>2</v>
      </c>
      <c r="HP20" s="138">
        <v>2</v>
      </c>
      <c r="HQ20" s="209">
        <v>6</v>
      </c>
      <c r="HR20" s="239">
        <v>5</v>
      </c>
      <c r="HS20" s="239"/>
      <c r="HT20" s="116">
        <f t="shared" si="99"/>
        <v>5.4</v>
      </c>
      <c r="HU20" s="117">
        <f t="shared" si="100"/>
        <v>5.4</v>
      </c>
      <c r="HV20" s="118" t="str">
        <f t="shared" si="101"/>
        <v>D+</v>
      </c>
      <c r="HW20" s="119">
        <f t="shared" si="102"/>
        <v>1.5</v>
      </c>
      <c r="HX20" s="119" t="str">
        <f t="shared" si="103"/>
        <v>1.5</v>
      </c>
      <c r="HY20" s="137">
        <v>2</v>
      </c>
      <c r="HZ20" s="138">
        <v>2</v>
      </c>
      <c r="IA20" s="209">
        <v>7.6</v>
      </c>
      <c r="IB20" s="239">
        <v>8</v>
      </c>
      <c r="IC20" s="239"/>
      <c r="ID20" s="116">
        <f t="shared" si="104"/>
        <v>7.8</v>
      </c>
      <c r="IE20" s="117">
        <f t="shared" si="105"/>
        <v>7.8</v>
      </c>
      <c r="IF20" s="118" t="str">
        <f t="shared" si="106"/>
        <v>B</v>
      </c>
      <c r="IG20" s="119">
        <f t="shared" si="107"/>
        <v>3</v>
      </c>
      <c r="IH20" s="119" t="str">
        <f t="shared" si="108"/>
        <v>3.0</v>
      </c>
      <c r="II20" s="137">
        <v>2</v>
      </c>
      <c r="IJ20" s="138">
        <v>2</v>
      </c>
      <c r="IK20" s="301">
        <f t="shared" si="109"/>
        <v>13</v>
      </c>
      <c r="IL20" s="310">
        <f t="shared" si="110"/>
        <v>3.1538461538461537</v>
      </c>
      <c r="IM20" s="312" t="str">
        <f t="shared" si="111"/>
        <v>3.15</v>
      </c>
      <c r="IN20" s="130"/>
      <c r="IO20" s="130"/>
      <c r="IP20" s="130"/>
      <c r="IQ20" s="130"/>
      <c r="IR20" s="130"/>
      <c r="IS20" s="130"/>
      <c r="IT20" s="130"/>
      <c r="IU20" s="130"/>
      <c r="IV20" s="130"/>
      <c r="IW20" s="131"/>
    </row>
    <row r="21" spans="1:257" ht="18">
      <c r="A21" s="22">
        <v>26</v>
      </c>
      <c r="B21" s="22" t="s">
        <v>525</v>
      </c>
      <c r="C21" s="36" t="s">
        <v>603</v>
      </c>
      <c r="D21" s="57" t="s">
        <v>604</v>
      </c>
      <c r="E21" s="2" t="s">
        <v>605</v>
      </c>
      <c r="F21" s="2"/>
      <c r="G21" s="55" t="s">
        <v>606</v>
      </c>
      <c r="H21" s="37" t="s">
        <v>36</v>
      </c>
      <c r="I21" s="22" t="s">
        <v>67</v>
      </c>
      <c r="J21" s="22" t="s">
        <v>37</v>
      </c>
      <c r="K21" s="38" t="s">
        <v>38</v>
      </c>
      <c r="L21" s="331">
        <v>5.0999999999999996</v>
      </c>
      <c r="M21" s="331"/>
      <c r="N21" s="331"/>
      <c r="O21" s="331"/>
      <c r="P21" s="331"/>
      <c r="Q21" s="331"/>
      <c r="R21" s="331"/>
      <c r="S21" s="331"/>
      <c r="T21" s="329">
        <f t="shared" si="6"/>
        <v>1.7</v>
      </c>
      <c r="U21" s="329">
        <f t="shared" si="6"/>
        <v>0</v>
      </c>
      <c r="V21" s="329">
        <f t="shared" si="6"/>
        <v>0</v>
      </c>
      <c r="W21" s="332"/>
      <c r="X21" s="347"/>
      <c r="Y21" s="347"/>
      <c r="Z21" s="347"/>
      <c r="AA21" s="347"/>
      <c r="AB21" s="38"/>
      <c r="AC21" s="38"/>
      <c r="AD21" s="38"/>
      <c r="AE21" s="38"/>
      <c r="AF21" s="38"/>
      <c r="AG21" s="38"/>
      <c r="AH21" s="38"/>
      <c r="AI21" s="38"/>
      <c r="AJ21" s="38"/>
      <c r="AK21" s="38"/>
      <c r="AL21" s="38"/>
      <c r="AM21" s="38"/>
      <c r="AN21" s="38"/>
      <c r="AO21" s="38"/>
      <c r="AP21" s="38"/>
      <c r="AQ21" s="38"/>
      <c r="AR21" s="22"/>
      <c r="AS21" s="22"/>
      <c r="AT21" s="22"/>
      <c r="AU21" s="97"/>
      <c r="AV21" s="6">
        <v>6.3</v>
      </c>
      <c r="AW21" s="3" t="str">
        <f t="shared" si="7"/>
        <v>C</v>
      </c>
      <c r="AX21" s="4">
        <f t="shared" si="8"/>
        <v>2</v>
      </c>
      <c r="AY21" s="13" t="str">
        <f t="shared" si="9"/>
        <v>2.0</v>
      </c>
      <c r="AZ21" s="15">
        <v>7</v>
      </c>
      <c r="BA21" s="3" t="str">
        <f t="shared" si="10"/>
        <v>B</v>
      </c>
      <c r="BB21" s="4">
        <f t="shared" si="11"/>
        <v>3</v>
      </c>
      <c r="BC21" s="122" t="str">
        <f t="shared" si="12"/>
        <v>3.0</v>
      </c>
      <c r="BD21" s="200">
        <v>5.2</v>
      </c>
      <c r="BE21" s="225">
        <v>3</v>
      </c>
      <c r="BF21" s="225">
        <v>5</v>
      </c>
      <c r="BG21" s="116">
        <f t="shared" si="13"/>
        <v>3.9</v>
      </c>
      <c r="BH21" s="117">
        <f t="shared" si="14"/>
        <v>5.0999999999999996</v>
      </c>
      <c r="BI21" s="118" t="str">
        <f t="shared" si="15"/>
        <v>D+</v>
      </c>
      <c r="BJ21" s="119">
        <f t="shared" si="16"/>
        <v>1.5</v>
      </c>
      <c r="BK21" s="119" t="str">
        <f t="shared" si="17"/>
        <v>1.5</v>
      </c>
      <c r="BL21" s="137">
        <v>4</v>
      </c>
      <c r="BM21" s="138">
        <v>4</v>
      </c>
      <c r="BN21" s="191">
        <v>5.7</v>
      </c>
      <c r="BO21" s="189">
        <v>7</v>
      </c>
      <c r="BP21" s="189"/>
      <c r="BQ21" s="116">
        <f t="shared" si="18"/>
        <v>6.5</v>
      </c>
      <c r="BR21" s="117">
        <f t="shared" si="19"/>
        <v>6.5</v>
      </c>
      <c r="BS21" s="118" t="str">
        <f t="shared" si="20"/>
        <v>C+</v>
      </c>
      <c r="BT21" s="119">
        <f t="shared" si="21"/>
        <v>2.5</v>
      </c>
      <c r="BU21" s="119" t="str">
        <f t="shared" si="22"/>
        <v>2.5</v>
      </c>
      <c r="BV21" s="137">
        <v>2</v>
      </c>
      <c r="BW21" s="138">
        <v>2</v>
      </c>
      <c r="BX21" s="251">
        <v>7</v>
      </c>
      <c r="BY21" s="256">
        <v>5</v>
      </c>
      <c r="BZ21" s="256"/>
      <c r="CA21" s="116">
        <f t="shared" si="23"/>
        <v>5.8</v>
      </c>
      <c r="CB21" s="117">
        <f t="shared" si="24"/>
        <v>5.8</v>
      </c>
      <c r="CC21" s="118" t="str">
        <f t="shared" si="25"/>
        <v>C</v>
      </c>
      <c r="CD21" s="119">
        <f t="shared" si="26"/>
        <v>2</v>
      </c>
      <c r="CE21" s="119" t="str">
        <f t="shared" si="27"/>
        <v>2.0</v>
      </c>
      <c r="CF21" s="137">
        <v>2</v>
      </c>
      <c r="CG21" s="138">
        <v>2</v>
      </c>
      <c r="CH21" s="148">
        <v>7</v>
      </c>
      <c r="CI21" s="189">
        <v>7</v>
      </c>
      <c r="CJ21" s="189"/>
      <c r="CK21" s="116">
        <f t="shared" si="28"/>
        <v>7</v>
      </c>
      <c r="CL21" s="117">
        <f t="shared" si="29"/>
        <v>7</v>
      </c>
      <c r="CM21" s="118" t="str">
        <f t="shared" si="30"/>
        <v>B</v>
      </c>
      <c r="CN21" s="119">
        <f t="shared" si="31"/>
        <v>3</v>
      </c>
      <c r="CO21" s="119" t="str">
        <f t="shared" si="32"/>
        <v>3.0</v>
      </c>
      <c r="CP21" s="137">
        <v>1</v>
      </c>
      <c r="CQ21" s="138">
        <v>1</v>
      </c>
      <c r="CR21" s="148">
        <v>5.4</v>
      </c>
      <c r="CS21" s="239">
        <v>1</v>
      </c>
      <c r="CT21" s="239">
        <v>6</v>
      </c>
      <c r="CU21" s="116">
        <f t="shared" si="33"/>
        <v>2.8</v>
      </c>
      <c r="CV21" s="117">
        <f t="shared" si="34"/>
        <v>5.8</v>
      </c>
      <c r="CW21" s="118" t="str">
        <f t="shared" si="35"/>
        <v>C</v>
      </c>
      <c r="CX21" s="119">
        <f t="shared" si="0"/>
        <v>2</v>
      </c>
      <c r="CY21" s="119" t="str">
        <f t="shared" si="1"/>
        <v>2.0</v>
      </c>
      <c r="CZ21" s="137">
        <v>2</v>
      </c>
      <c r="DA21" s="138">
        <v>2</v>
      </c>
      <c r="DB21" s="148">
        <v>5</v>
      </c>
      <c r="DC21" s="239">
        <v>4</v>
      </c>
      <c r="DD21" s="239"/>
      <c r="DE21" s="116">
        <f t="shared" si="36"/>
        <v>4.4000000000000004</v>
      </c>
      <c r="DF21" s="117">
        <f t="shared" si="37"/>
        <v>4.4000000000000004</v>
      </c>
      <c r="DG21" s="118" t="str">
        <f t="shared" si="38"/>
        <v>D</v>
      </c>
      <c r="DH21" s="119">
        <f t="shared" si="39"/>
        <v>1</v>
      </c>
      <c r="DI21" s="119" t="str">
        <f t="shared" si="40"/>
        <v>1.0</v>
      </c>
      <c r="DJ21" s="137">
        <v>3</v>
      </c>
      <c r="DK21" s="138">
        <v>3</v>
      </c>
      <c r="DL21" s="301">
        <f t="shared" si="41"/>
        <v>14</v>
      </c>
      <c r="DM21" s="310">
        <f t="shared" si="42"/>
        <v>1.7857142857142858</v>
      </c>
      <c r="DN21" s="312" t="str">
        <f t="shared" si="43"/>
        <v>1.79</v>
      </c>
      <c r="DO21" s="296" t="str">
        <f t="shared" si="44"/>
        <v>Lên lớp</v>
      </c>
      <c r="DP21" s="297">
        <f t="shared" si="45"/>
        <v>14</v>
      </c>
      <c r="DQ21" s="298">
        <f t="shared" si="46"/>
        <v>1.7857142857142858</v>
      </c>
      <c r="DR21" s="296" t="str">
        <f t="shared" si="47"/>
        <v>Lên lớp</v>
      </c>
      <c r="DT21" s="212">
        <v>6.6</v>
      </c>
      <c r="DU21" s="189">
        <v>6</v>
      </c>
      <c r="DV21" s="189"/>
      <c r="DW21" s="116">
        <f t="shared" si="48"/>
        <v>6.2</v>
      </c>
      <c r="DX21" s="117">
        <f t="shared" si="49"/>
        <v>6.2</v>
      </c>
      <c r="DY21" s="118" t="str">
        <f t="shared" si="50"/>
        <v>C</v>
      </c>
      <c r="DZ21" s="119">
        <f t="shared" si="51"/>
        <v>2</v>
      </c>
      <c r="EA21" s="119" t="str">
        <f t="shared" si="52"/>
        <v>2.0</v>
      </c>
      <c r="EB21" s="137">
        <v>3</v>
      </c>
      <c r="EC21" s="138">
        <v>3</v>
      </c>
      <c r="ED21" s="191">
        <v>7</v>
      </c>
      <c r="EE21" s="189">
        <v>6</v>
      </c>
      <c r="EF21" s="189"/>
      <c r="EG21" s="116">
        <f t="shared" si="53"/>
        <v>6.4</v>
      </c>
      <c r="EH21" s="117">
        <f t="shared" si="54"/>
        <v>6.4</v>
      </c>
      <c r="EI21" s="118" t="str">
        <f t="shared" si="55"/>
        <v>C</v>
      </c>
      <c r="EJ21" s="119">
        <f t="shared" si="56"/>
        <v>2</v>
      </c>
      <c r="EK21" s="119" t="str">
        <f t="shared" si="57"/>
        <v>2.0</v>
      </c>
      <c r="EL21" s="137">
        <v>3</v>
      </c>
      <c r="EM21" s="138">
        <v>3</v>
      </c>
      <c r="EN21" s="209">
        <v>7</v>
      </c>
      <c r="EO21" s="256">
        <v>7</v>
      </c>
      <c r="EP21" s="256"/>
      <c r="EQ21" s="116">
        <f t="shared" si="58"/>
        <v>7</v>
      </c>
      <c r="ER21" s="117">
        <f t="shared" si="59"/>
        <v>7</v>
      </c>
      <c r="ES21" s="118" t="str">
        <f t="shared" si="60"/>
        <v>B</v>
      </c>
      <c r="ET21" s="119">
        <f t="shared" si="61"/>
        <v>3</v>
      </c>
      <c r="EU21" s="119" t="str">
        <f t="shared" si="62"/>
        <v>3.0</v>
      </c>
      <c r="EV21" s="137">
        <v>2</v>
      </c>
      <c r="EW21" s="138">
        <v>2</v>
      </c>
      <c r="EX21" s="209">
        <v>5</v>
      </c>
      <c r="EY21" s="189">
        <v>7</v>
      </c>
      <c r="EZ21" s="189"/>
      <c r="FA21" s="116">
        <f t="shared" si="63"/>
        <v>6.2</v>
      </c>
      <c r="FB21" s="117">
        <f t="shared" si="64"/>
        <v>6.2</v>
      </c>
      <c r="FC21" s="118" t="str">
        <f t="shared" si="65"/>
        <v>C</v>
      </c>
      <c r="FD21" s="119">
        <f t="shared" si="66"/>
        <v>2</v>
      </c>
      <c r="FE21" s="119" t="str">
        <f t="shared" si="67"/>
        <v>2.0</v>
      </c>
      <c r="FF21" s="137">
        <v>3</v>
      </c>
      <c r="FG21" s="138">
        <v>3</v>
      </c>
      <c r="FH21" s="148">
        <v>5.8</v>
      </c>
      <c r="FI21" s="239">
        <v>4</v>
      </c>
      <c r="FJ21" s="239"/>
      <c r="FK21" s="116">
        <f t="shared" si="68"/>
        <v>4.7</v>
      </c>
      <c r="FL21" s="117">
        <f t="shared" si="69"/>
        <v>4.7</v>
      </c>
      <c r="FM21" s="118" t="str">
        <f t="shared" si="70"/>
        <v>D</v>
      </c>
      <c r="FN21" s="119">
        <f t="shared" si="71"/>
        <v>1</v>
      </c>
      <c r="FO21" s="119" t="str">
        <f t="shared" si="2"/>
        <v>1.0</v>
      </c>
      <c r="FP21" s="137">
        <v>3</v>
      </c>
      <c r="FQ21" s="138">
        <v>3</v>
      </c>
      <c r="FR21" s="301">
        <f t="shared" si="72"/>
        <v>14</v>
      </c>
      <c r="FS21" s="310">
        <f t="shared" si="73"/>
        <v>1.9285714285714286</v>
      </c>
      <c r="FT21" s="312" t="str">
        <f t="shared" si="74"/>
        <v>1.93</v>
      </c>
      <c r="FU21" s="189" t="str">
        <f t="shared" si="75"/>
        <v>Lên lớp</v>
      </c>
      <c r="FV21" s="526">
        <f t="shared" si="76"/>
        <v>28</v>
      </c>
      <c r="FW21" s="310">
        <f t="shared" si="77"/>
        <v>1.8571428571428572</v>
      </c>
      <c r="FX21" s="312" t="str">
        <f t="shared" si="78"/>
        <v>1.86</v>
      </c>
      <c r="FY21" s="527">
        <f t="shared" si="79"/>
        <v>28</v>
      </c>
      <c r="FZ21" s="528">
        <f t="shared" si="80"/>
        <v>1.8571428571428572</v>
      </c>
      <c r="GA21" s="529" t="str">
        <f t="shared" si="81"/>
        <v>Lên lớp</v>
      </c>
      <c r="GB21" s="131"/>
      <c r="GC21" s="148">
        <v>8.6</v>
      </c>
      <c r="GD21" s="239">
        <v>9</v>
      </c>
      <c r="GE21" s="239"/>
      <c r="GF21" s="116">
        <f t="shared" si="82"/>
        <v>8.8000000000000007</v>
      </c>
      <c r="GG21" s="117">
        <f t="shared" si="83"/>
        <v>8.8000000000000007</v>
      </c>
      <c r="GH21" s="118" t="str">
        <f t="shared" si="3"/>
        <v>A</v>
      </c>
      <c r="GI21" s="119">
        <f t="shared" si="4"/>
        <v>4</v>
      </c>
      <c r="GJ21" s="119" t="str">
        <f t="shared" si="5"/>
        <v>4.0</v>
      </c>
      <c r="GK21" s="137">
        <v>3</v>
      </c>
      <c r="GL21" s="138">
        <v>3</v>
      </c>
      <c r="GM21" s="209">
        <v>5.8</v>
      </c>
      <c r="GN21" s="239">
        <v>7</v>
      </c>
      <c r="GO21" s="239"/>
      <c r="GP21" s="116">
        <f t="shared" si="84"/>
        <v>6.5</v>
      </c>
      <c r="GQ21" s="117">
        <f t="shared" si="85"/>
        <v>6.5</v>
      </c>
      <c r="GR21" s="118" t="str">
        <f t="shared" si="86"/>
        <v>C+</v>
      </c>
      <c r="GS21" s="119">
        <f t="shared" si="87"/>
        <v>2.5</v>
      </c>
      <c r="GT21" s="119" t="str">
        <f t="shared" si="88"/>
        <v>2.5</v>
      </c>
      <c r="GU21" s="137">
        <v>2</v>
      </c>
      <c r="GV21" s="138">
        <v>2</v>
      </c>
      <c r="GW21" s="148">
        <v>5</v>
      </c>
      <c r="GX21" s="189">
        <v>3</v>
      </c>
      <c r="GY21" s="189">
        <v>5</v>
      </c>
      <c r="GZ21" s="116">
        <f t="shared" si="89"/>
        <v>3.8</v>
      </c>
      <c r="HA21" s="117">
        <f t="shared" si="90"/>
        <v>5</v>
      </c>
      <c r="HB21" s="118" t="str">
        <f t="shared" si="91"/>
        <v>D+</v>
      </c>
      <c r="HC21" s="119">
        <f t="shared" si="92"/>
        <v>1.5</v>
      </c>
      <c r="HD21" s="119" t="str">
        <f t="shared" si="93"/>
        <v>1.5</v>
      </c>
      <c r="HE21" s="137">
        <v>2</v>
      </c>
      <c r="HF21" s="138">
        <v>2</v>
      </c>
      <c r="HG21" s="191">
        <v>5.9</v>
      </c>
      <c r="HH21" s="239">
        <v>6</v>
      </c>
      <c r="HI21" s="239"/>
      <c r="HJ21" s="116">
        <f t="shared" si="94"/>
        <v>6</v>
      </c>
      <c r="HK21" s="117">
        <f t="shared" si="95"/>
        <v>6</v>
      </c>
      <c r="HL21" s="118" t="str">
        <f t="shared" si="96"/>
        <v>C</v>
      </c>
      <c r="HM21" s="119">
        <f t="shared" si="97"/>
        <v>2</v>
      </c>
      <c r="HN21" s="119" t="str">
        <f t="shared" si="98"/>
        <v>2.0</v>
      </c>
      <c r="HO21" s="137">
        <v>2</v>
      </c>
      <c r="HP21" s="138">
        <v>2</v>
      </c>
      <c r="HQ21" s="209">
        <v>5</v>
      </c>
      <c r="HR21" s="239">
        <v>5</v>
      </c>
      <c r="HS21" s="239"/>
      <c r="HT21" s="116">
        <f t="shared" si="99"/>
        <v>5</v>
      </c>
      <c r="HU21" s="117">
        <f t="shared" si="100"/>
        <v>5</v>
      </c>
      <c r="HV21" s="118" t="str">
        <f t="shared" si="101"/>
        <v>D+</v>
      </c>
      <c r="HW21" s="119">
        <f t="shared" si="102"/>
        <v>1.5</v>
      </c>
      <c r="HX21" s="119" t="str">
        <f t="shared" si="103"/>
        <v>1.5</v>
      </c>
      <c r="HY21" s="137">
        <v>2</v>
      </c>
      <c r="HZ21" s="138">
        <v>2</v>
      </c>
      <c r="IA21" s="209">
        <v>6.8</v>
      </c>
      <c r="IB21" s="239">
        <v>5</v>
      </c>
      <c r="IC21" s="239"/>
      <c r="ID21" s="116">
        <f t="shared" si="104"/>
        <v>5.7</v>
      </c>
      <c r="IE21" s="117">
        <f t="shared" si="105"/>
        <v>5.7</v>
      </c>
      <c r="IF21" s="118" t="str">
        <f t="shared" si="106"/>
        <v>C</v>
      </c>
      <c r="IG21" s="119">
        <f t="shared" si="107"/>
        <v>2</v>
      </c>
      <c r="IH21" s="119" t="str">
        <f t="shared" si="108"/>
        <v>2.0</v>
      </c>
      <c r="II21" s="137">
        <v>2</v>
      </c>
      <c r="IJ21" s="138">
        <v>2</v>
      </c>
      <c r="IK21" s="301">
        <f t="shared" si="109"/>
        <v>13</v>
      </c>
      <c r="IL21" s="310">
        <f t="shared" si="110"/>
        <v>2.3846153846153846</v>
      </c>
      <c r="IM21" s="312" t="str">
        <f t="shared" si="111"/>
        <v>2.38</v>
      </c>
      <c r="IN21" s="130"/>
      <c r="IO21" s="130"/>
      <c r="IP21" s="130"/>
      <c r="IQ21" s="130"/>
      <c r="IR21" s="130"/>
      <c r="IS21" s="130"/>
      <c r="IT21" s="130"/>
      <c r="IU21" s="130"/>
      <c r="IV21" s="130"/>
      <c r="IW21" s="131"/>
    </row>
    <row r="22" spans="1:257" ht="18">
      <c r="A22" s="22">
        <v>27</v>
      </c>
      <c r="B22" s="22" t="s">
        <v>525</v>
      </c>
      <c r="C22" s="36" t="s">
        <v>607</v>
      </c>
      <c r="D22" s="57" t="s">
        <v>608</v>
      </c>
      <c r="E22" s="2" t="s">
        <v>437</v>
      </c>
      <c r="F22" s="2"/>
      <c r="G22" s="55" t="s">
        <v>609</v>
      </c>
      <c r="H22" s="37" t="s">
        <v>36</v>
      </c>
      <c r="I22" s="22" t="s">
        <v>46</v>
      </c>
      <c r="J22" s="22" t="s">
        <v>37</v>
      </c>
      <c r="K22" s="38" t="s">
        <v>38</v>
      </c>
      <c r="L22" s="331">
        <v>5</v>
      </c>
      <c r="M22" s="331"/>
      <c r="N22" s="331"/>
      <c r="O22" s="331"/>
      <c r="P22" s="331"/>
      <c r="Q22" s="331"/>
      <c r="R22" s="331"/>
      <c r="S22" s="331"/>
      <c r="T22" s="329">
        <f t="shared" si="6"/>
        <v>1.6666666666666667</v>
      </c>
      <c r="U22" s="329">
        <f t="shared" si="6"/>
        <v>0</v>
      </c>
      <c r="V22" s="329">
        <f t="shared" si="6"/>
        <v>0</v>
      </c>
      <c r="W22" s="332"/>
      <c r="X22" s="347"/>
      <c r="Y22" s="347"/>
      <c r="Z22" s="347"/>
      <c r="AA22" s="347"/>
      <c r="AB22" s="38"/>
      <c r="AC22" s="38"/>
      <c r="AD22" s="38"/>
      <c r="AE22" s="38"/>
      <c r="AF22" s="38"/>
      <c r="AG22" s="38"/>
      <c r="AH22" s="38"/>
      <c r="AI22" s="38"/>
      <c r="AJ22" s="38"/>
      <c r="AK22" s="38"/>
      <c r="AL22" s="38"/>
      <c r="AM22" s="38"/>
      <c r="AN22" s="38"/>
      <c r="AO22" s="38"/>
      <c r="AP22" s="38"/>
      <c r="AQ22" s="38"/>
      <c r="AR22" s="22"/>
      <c r="AS22" s="22"/>
      <c r="AT22" s="22"/>
      <c r="AU22" s="97"/>
      <c r="AV22" s="6">
        <v>6.3</v>
      </c>
      <c r="AW22" s="3" t="str">
        <f t="shared" si="7"/>
        <v>C</v>
      </c>
      <c r="AX22" s="4">
        <f t="shared" si="8"/>
        <v>2</v>
      </c>
      <c r="AY22" s="13" t="str">
        <f t="shared" si="9"/>
        <v>2.0</v>
      </c>
      <c r="AZ22" s="15">
        <v>6</v>
      </c>
      <c r="BA22" s="3" t="str">
        <f t="shared" si="10"/>
        <v>C</v>
      </c>
      <c r="BB22" s="4">
        <f t="shared" si="11"/>
        <v>2</v>
      </c>
      <c r="BC22" s="122" t="str">
        <f t="shared" si="12"/>
        <v>2.0</v>
      </c>
      <c r="BD22" s="200">
        <v>5.0999999999999996</v>
      </c>
      <c r="BE22" s="225">
        <v>4</v>
      </c>
      <c r="BF22" s="225"/>
      <c r="BG22" s="116">
        <f t="shared" si="13"/>
        <v>4.4000000000000004</v>
      </c>
      <c r="BH22" s="117">
        <f t="shared" si="14"/>
        <v>4.4000000000000004</v>
      </c>
      <c r="BI22" s="118" t="str">
        <f t="shared" si="15"/>
        <v>D</v>
      </c>
      <c r="BJ22" s="119">
        <f t="shared" si="16"/>
        <v>1</v>
      </c>
      <c r="BK22" s="119" t="str">
        <f t="shared" si="17"/>
        <v>1.0</v>
      </c>
      <c r="BL22" s="137">
        <v>4</v>
      </c>
      <c r="BM22" s="138">
        <v>4</v>
      </c>
      <c r="BN22" s="191">
        <v>7</v>
      </c>
      <c r="BO22" s="189">
        <v>5</v>
      </c>
      <c r="BP22" s="189"/>
      <c r="BQ22" s="116">
        <f t="shared" si="18"/>
        <v>5.8</v>
      </c>
      <c r="BR22" s="117">
        <f t="shared" si="19"/>
        <v>5.8</v>
      </c>
      <c r="BS22" s="118" t="str">
        <f t="shared" si="20"/>
        <v>C</v>
      </c>
      <c r="BT22" s="119">
        <f t="shared" si="21"/>
        <v>2</v>
      </c>
      <c r="BU22" s="119" t="str">
        <f t="shared" si="22"/>
        <v>2.0</v>
      </c>
      <c r="BV22" s="137">
        <v>2</v>
      </c>
      <c r="BW22" s="138">
        <v>2</v>
      </c>
      <c r="BX22" s="251">
        <v>6.3</v>
      </c>
      <c r="BY22" s="256">
        <v>5</v>
      </c>
      <c r="BZ22" s="256"/>
      <c r="CA22" s="116">
        <f t="shared" si="23"/>
        <v>5.5</v>
      </c>
      <c r="CB22" s="117">
        <f t="shared" si="24"/>
        <v>5.5</v>
      </c>
      <c r="CC22" s="118" t="str">
        <f t="shared" si="25"/>
        <v>C</v>
      </c>
      <c r="CD22" s="119">
        <f t="shared" si="26"/>
        <v>2</v>
      </c>
      <c r="CE22" s="119" t="str">
        <f t="shared" si="27"/>
        <v>2.0</v>
      </c>
      <c r="CF22" s="137">
        <v>2</v>
      </c>
      <c r="CG22" s="138">
        <v>2</v>
      </c>
      <c r="CH22" s="148">
        <v>6.7</v>
      </c>
      <c r="CI22" s="189">
        <v>5</v>
      </c>
      <c r="CJ22" s="189"/>
      <c r="CK22" s="116">
        <f t="shared" si="28"/>
        <v>5.7</v>
      </c>
      <c r="CL22" s="117">
        <f t="shared" si="29"/>
        <v>5.7</v>
      </c>
      <c r="CM22" s="118" t="str">
        <f t="shared" si="30"/>
        <v>C</v>
      </c>
      <c r="CN22" s="119">
        <f t="shared" si="31"/>
        <v>2</v>
      </c>
      <c r="CO22" s="119" t="str">
        <f t="shared" si="32"/>
        <v>2.0</v>
      </c>
      <c r="CP22" s="137">
        <v>1</v>
      </c>
      <c r="CQ22" s="138">
        <v>1</v>
      </c>
      <c r="CR22" s="148">
        <v>5.4</v>
      </c>
      <c r="CS22" s="239">
        <v>1</v>
      </c>
      <c r="CT22" s="239">
        <v>5</v>
      </c>
      <c r="CU22" s="116">
        <f t="shared" si="33"/>
        <v>2.8</v>
      </c>
      <c r="CV22" s="117">
        <f t="shared" si="34"/>
        <v>5.2</v>
      </c>
      <c r="CW22" s="118" t="str">
        <f t="shared" si="35"/>
        <v>D+</v>
      </c>
      <c r="CX22" s="119">
        <f t="shared" si="0"/>
        <v>1.5</v>
      </c>
      <c r="CY22" s="119" t="str">
        <f t="shared" si="1"/>
        <v>1.5</v>
      </c>
      <c r="CZ22" s="137">
        <v>2</v>
      </c>
      <c r="DA22" s="138">
        <v>2</v>
      </c>
      <c r="DB22" s="148">
        <v>5</v>
      </c>
      <c r="DC22" s="239">
        <v>2</v>
      </c>
      <c r="DD22" s="239">
        <v>3</v>
      </c>
      <c r="DE22" s="116">
        <f t="shared" si="36"/>
        <v>3.2</v>
      </c>
      <c r="DF22" s="117">
        <f t="shared" si="37"/>
        <v>3.8</v>
      </c>
      <c r="DG22" s="118" t="str">
        <f t="shared" si="38"/>
        <v>F</v>
      </c>
      <c r="DH22" s="119">
        <f t="shared" si="39"/>
        <v>0</v>
      </c>
      <c r="DI22" s="119" t="str">
        <f t="shared" si="40"/>
        <v>0.0</v>
      </c>
      <c r="DJ22" s="137">
        <v>3</v>
      </c>
      <c r="DK22" s="138"/>
      <c r="DL22" s="301">
        <f t="shared" si="41"/>
        <v>14</v>
      </c>
      <c r="DM22" s="310">
        <f t="shared" si="42"/>
        <v>1.2142857142857142</v>
      </c>
      <c r="DN22" s="312" t="str">
        <f t="shared" si="43"/>
        <v>1.21</v>
      </c>
      <c r="DO22" s="296" t="str">
        <f t="shared" si="44"/>
        <v>Lên lớp</v>
      </c>
      <c r="DP22" s="297">
        <f t="shared" si="45"/>
        <v>11</v>
      </c>
      <c r="DQ22" s="298">
        <f t="shared" si="46"/>
        <v>1.5454545454545454</v>
      </c>
      <c r="DR22" s="296" t="str">
        <f t="shared" si="47"/>
        <v>Lên lớp</v>
      </c>
      <c r="DT22" s="212">
        <v>5</v>
      </c>
      <c r="DU22" s="189">
        <v>6</v>
      </c>
      <c r="DV22" s="189"/>
      <c r="DW22" s="116">
        <f t="shared" si="48"/>
        <v>5.6</v>
      </c>
      <c r="DX22" s="117">
        <f t="shared" si="49"/>
        <v>5.6</v>
      </c>
      <c r="DY22" s="118" t="str">
        <f t="shared" si="50"/>
        <v>C</v>
      </c>
      <c r="DZ22" s="119">
        <f t="shared" si="51"/>
        <v>2</v>
      </c>
      <c r="EA22" s="119" t="str">
        <f t="shared" si="52"/>
        <v>2.0</v>
      </c>
      <c r="EB22" s="137">
        <v>3</v>
      </c>
      <c r="EC22" s="138">
        <v>3</v>
      </c>
      <c r="ED22" s="191">
        <v>6</v>
      </c>
      <c r="EE22" s="189">
        <v>7</v>
      </c>
      <c r="EF22" s="189"/>
      <c r="EG22" s="116">
        <f t="shared" si="53"/>
        <v>6.6</v>
      </c>
      <c r="EH22" s="117">
        <f t="shared" si="54"/>
        <v>6.6</v>
      </c>
      <c r="EI22" s="118" t="str">
        <f t="shared" si="55"/>
        <v>C+</v>
      </c>
      <c r="EJ22" s="119">
        <f t="shared" si="56"/>
        <v>2.5</v>
      </c>
      <c r="EK22" s="119" t="str">
        <f t="shared" si="57"/>
        <v>2.5</v>
      </c>
      <c r="EL22" s="137">
        <v>3</v>
      </c>
      <c r="EM22" s="138">
        <v>3</v>
      </c>
      <c r="EN22" s="209">
        <v>6.6</v>
      </c>
      <c r="EO22" s="256">
        <v>4</v>
      </c>
      <c r="EP22" s="256"/>
      <c r="EQ22" s="116">
        <f t="shared" si="58"/>
        <v>5</v>
      </c>
      <c r="ER22" s="117">
        <f t="shared" si="59"/>
        <v>5</v>
      </c>
      <c r="ES22" s="118" t="str">
        <f t="shared" si="60"/>
        <v>D+</v>
      </c>
      <c r="ET22" s="119">
        <f t="shared" si="61"/>
        <v>1.5</v>
      </c>
      <c r="EU22" s="119" t="str">
        <f t="shared" si="62"/>
        <v>1.5</v>
      </c>
      <c r="EV22" s="137">
        <v>2</v>
      </c>
      <c r="EW22" s="138">
        <v>2</v>
      </c>
      <c r="EX22" s="209">
        <v>5.4</v>
      </c>
      <c r="EY22" s="189">
        <v>5</v>
      </c>
      <c r="EZ22" s="189"/>
      <c r="FA22" s="116">
        <f t="shared" si="63"/>
        <v>5.2</v>
      </c>
      <c r="FB22" s="117">
        <f t="shared" si="64"/>
        <v>5.2</v>
      </c>
      <c r="FC22" s="118" t="str">
        <f t="shared" si="65"/>
        <v>D+</v>
      </c>
      <c r="FD22" s="119">
        <f t="shared" si="66"/>
        <v>1.5</v>
      </c>
      <c r="FE22" s="119" t="str">
        <f t="shared" si="67"/>
        <v>1.5</v>
      </c>
      <c r="FF22" s="137">
        <v>3</v>
      </c>
      <c r="FG22" s="138">
        <v>3</v>
      </c>
      <c r="FH22" s="148">
        <v>5.8</v>
      </c>
      <c r="FI22" s="239">
        <v>6</v>
      </c>
      <c r="FJ22" s="239"/>
      <c r="FK22" s="116">
        <f t="shared" si="68"/>
        <v>5.9</v>
      </c>
      <c r="FL22" s="117">
        <f t="shared" si="69"/>
        <v>5.9</v>
      </c>
      <c r="FM22" s="118" t="str">
        <f t="shared" si="70"/>
        <v>C</v>
      </c>
      <c r="FN22" s="119">
        <f t="shared" si="71"/>
        <v>2</v>
      </c>
      <c r="FO22" s="119" t="str">
        <f t="shared" si="2"/>
        <v>2.0</v>
      </c>
      <c r="FP22" s="137">
        <v>3</v>
      </c>
      <c r="FQ22" s="138">
        <v>3</v>
      </c>
      <c r="FR22" s="301">
        <f t="shared" si="72"/>
        <v>14</v>
      </c>
      <c r="FS22" s="310">
        <f t="shared" si="73"/>
        <v>1.9285714285714286</v>
      </c>
      <c r="FT22" s="312" t="str">
        <f t="shared" si="74"/>
        <v>1.93</v>
      </c>
      <c r="FU22" s="189" t="str">
        <f t="shared" si="75"/>
        <v>Lên lớp</v>
      </c>
      <c r="FV22" s="526">
        <f t="shared" si="76"/>
        <v>28</v>
      </c>
      <c r="FW22" s="310">
        <f t="shared" si="77"/>
        <v>1.5714285714285714</v>
      </c>
      <c r="FX22" s="312" t="str">
        <f t="shared" si="78"/>
        <v>1.57</v>
      </c>
      <c r="FY22" s="527">
        <f t="shared" si="79"/>
        <v>25</v>
      </c>
      <c r="FZ22" s="528">
        <f t="shared" si="80"/>
        <v>1.76</v>
      </c>
      <c r="GA22" s="529" t="str">
        <f t="shared" si="81"/>
        <v>Lên lớp</v>
      </c>
      <c r="GB22" s="131"/>
      <c r="GC22" s="148">
        <v>8.6</v>
      </c>
      <c r="GD22" s="239">
        <v>5</v>
      </c>
      <c r="GE22" s="239"/>
      <c r="GF22" s="116">
        <f t="shared" si="82"/>
        <v>6.4</v>
      </c>
      <c r="GG22" s="117">
        <f t="shared" si="83"/>
        <v>6.4</v>
      </c>
      <c r="GH22" s="118" t="str">
        <f t="shared" si="3"/>
        <v>C</v>
      </c>
      <c r="GI22" s="119">
        <f t="shared" si="4"/>
        <v>2</v>
      </c>
      <c r="GJ22" s="119" t="str">
        <f t="shared" si="5"/>
        <v>2.0</v>
      </c>
      <c r="GK22" s="137">
        <v>3</v>
      </c>
      <c r="GL22" s="138">
        <v>3</v>
      </c>
      <c r="GM22" s="209">
        <v>6</v>
      </c>
      <c r="GN22" s="239">
        <v>8</v>
      </c>
      <c r="GO22" s="239"/>
      <c r="GP22" s="116">
        <f t="shared" si="84"/>
        <v>7.2</v>
      </c>
      <c r="GQ22" s="117">
        <f t="shared" si="85"/>
        <v>7.2</v>
      </c>
      <c r="GR22" s="118" t="str">
        <f t="shared" si="86"/>
        <v>B</v>
      </c>
      <c r="GS22" s="119">
        <f t="shared" si="87"/>
        <v>3</v>
      </c>
      <c r="GT22" s="119" t="str">
        <f t="shared" si="88"/>
        <v>3.0</v>
      </c>
      <c r="GU22" s="137">
        <v>2</v>
      </c>
      <c r="GV22" s="138">
        <v>2</v>
      </c>
      <c r="GW22" s="148">
        <v>5</v>
      </c>
      <c r="GX22" s="189">
        <v>3</v>
      </c>
      <c r="GY22" s="189">
        <v>5</v>
      </c>
      <c r="GZ22" s="116">
        <f t="shared" si="89"/>
        <v>3.8</v>
      </c>
      <c r="HA22" s="117">
        <f t="shared" si="90"/>
        <v>5</v>
      </c>
      <c r="HB22" s="118" t="str">
        <f t="shared" si="91"/>
        <v>D+</v>
      </c>
      <c r="HC22" s="119">
        <f t="shared" si="92"/>
        <v>1.5</v>
      </c>
      <c r="HD22" s="119" t="str">
        <f t="shared" si="93"/>
        <v>1.5</v>
      </c>
      <c r="HE22" s="137">
        <v>2</v>
      </c>
      <c r="HF22" s="138">
        <v>2</v>
      </c>
      <c r="HG22" s="191">
        <v>5.4</v>
      </c>
      <c r="HH22" s="239">
        <v>4</v>
      </c>
      <c r="HI22" s="239"/>
      <c r="HJ22" s="116">
        <f t="shared" si="94"/>
        <v>4.5999999999999996</v>
      </c>
      <c r="HK22" s="117">
        <f t="shared" si="95"/>
        <v>4.5999999999999996</v>
      </c>
      <c r="HL22" s="118" t="str">
        <f t="shared" si="96"/>
        <v>D</v>
      </c>
      <c r="HM22" s="119">
        <f t="shared" si="97"/>
        <v>1</v>
      </c>
      <c r="HN22" s="119" t="str">
        <f t="shared" si="98"/>
        <v>1.0</v>
      </c>
      <c r="HO22" s="137">
        <v>2</v>
      </c>
      <c r="HP22" s="138">
        <v>2</v>
      </c>
      <c r="HQ22" s="209">
        <v>5.5</v>
      </c>
      <c r="HR22" s="239">
        <v>3</v>
      </c>
      <c r="HS22" s="239"/>
      <c r="HT22" s="116">
        <f t="shared" si="99"/>
        <v>4</v>
      </c>
      <c r="HU22" s="117">
        <f t="shared" si="100"/>
        <v>4</v>
      </c>
      <c r="HV22" s="118" t="str">
        <f t="shared" si="101"/>
        <v>D</v>
      </c>
      <c r="HW22" s="119">
        <f t="shared" si="102"/>
        <v>1</v>
      </c>
      <c r="HX22" s="119" t="str">
        <f t="shared" si="103"/>
        <v>1.0</v>
      </c>
      <c r="HY22" s="137">
        <v>2</v>
      </c>
      <c r="HZ22" s="138">
        <v>2</v>
      </c>
      <c r="IA22" s="209">
        <v>7</v>
      </c>
      <c r="IB22" s="239">
        <v>6</v>
      </c>
      <c r="IC22" s="239"/>
      <c r="ID22" s="116">
        <f t="shared" si="104"/>
        <v>6.4</v>
      </c>
      <c r="IE22" s="117">
        <f t="shared" si="105"/>
        <v>6.4</v>
      </c>
      <c r="IF22" s="118" t="str">
        <f t="shared" si="106"/>
        <v>C</v>
      </c>
      <c r="IG22" s="119">
        <f t="shared" si="107"/>
        <v>2</v>
      </c>
      <c r="IH22" s="119" t="str">
        <f t="shared" si="108"/>
        <v>2.0</v>
      </c>
      <c r="II22" s="137">
        <v>2</v>
      </c>
      <c r="IJ22" s="138">
        <v>2</v>
      </c>
      <c r="IK22" s="301">
        <f t="shared" si="109"/>
        <v>13</v>
      </c>
      <c r="IL22" s="310">
        <f t="shared" si="110"/>
        <v>1.7692307692307692</v>
      </c>
      <c r="IM22" s="312" t="str">
        <f t="shared" si="111"/>
        <v>1.77</v>
      </c>
      <c r="IN22" s="130"/>
      <c r="IO22" s="130"/>
      <c r="IP22" s="130"/>
      <c r="IQ22" s="130"/>
      <c r="IR22" s="130"/>
      <c r="IS22" s="130"/>
      <c r="IT22" s="130"/>
      <c r="IU22" s="130"/>
      <c r="IV22" s="130"/>
      <c r="IW22" s="131"/>
    </row>
    <row r="23" spans="1:257" ht="18">
      <c r="A23" s="22">
        <v>29</v>
      </c>
      <c r="B23" s="22" t="s">
        <v>525</v>
      </c>
      <c r="C23" s="36" t="s">
        <v>613</v>
      </c>
      <c r="D23" s="57" t="s">
        <v>76</v>
      </c>
      <c r="E23" s="2" t="s">
        <v>139</v>
      </c>
      <c r="F23" s="2"/>
      <c r="G23" s="55" t="s">
        <v>614</v>
      </c>
      <c r="H23" s="37" t="s">
        <v>36</v>
      </c>
      <c r="I23" s="22" t="s">
        <v>634</v>
      </c>
      <c r="J23" s="22" t="s">
        <v>37</v>
      </c>
      <c r="K23" s="38" t="s">
        <v>38</v>
      </c>
      <c r="L23" s="331">
        <v>6.2</v>
      </c>
      <c r="M23" s="331"/>
      <c r="N23" s="331"/>
      <c r="O23" s="331"/>
      <c r="P23" s="331"/>
      <c r="Q23" s="331"/>
      <c r="R23" s="331"/>
      <c r="S23" s="331"/>
      <c r="T23" s="329">
        <f t="shared" si="6"/>
        <v>2.0666666666666669</v>
      </c>
      <c r="U23" s="329">
        <f t="shared" si="6"/>
        <v>0</v>
      </c>
      <c r="V23" s="329">
        <f t="shared" si="6"/>
        <v>0</v>
      </c>
      <c r="W23" s="332"/>
      <c r="X23" s="347"/>
      <c r="Y23" s="347"/>
      <c r="Z23" s="347"/>
      <c r="AA23" s="347"/>
      <c r="AB23" s="38"/>
      <c r="AC23" s="38"/>
      <c r="AD23" s="38"/>
      <c r="AE23" s="38"/>
      <c r="AF23" s="38"/>
      <c r="AG23" s="38"/>
      <c r="AH23" s="38"/>
      <c r="AI23" s="38"/>
      <c r="AJ23" s="38"/>
      <c r="AK23" s="38"/>
      <c r="AL23" s="38"/>
      <c r="AM23" s="38"/>
      <c r="AN23" s="38"/>
      <c r="AO23" s="38"/>
      <c r="AP23" s="38"/>
      <c r="AQ23" s="38"/>
      <c r="AR23" s="22"/>
      <c r="AS23" s="22"/>
      <c r="AT23" s="22"/>
      <c r="AU23" s="97"/>
      <c r="AV23" s="6">
        <v>6.7</v>
      </c>
      <c r="AW23" s="3" t="str">
        <f t="shared" si="7"/>
        <v>C+</v>
      </c>
      <c r="AX23" s="4">
        <f t="shared" si="8"/>
        <v>2.5</v>
      </c>
      <c r="AY23" s="13" t="str">
        <f t="shared" si="9"/>
        <v>2.5</v>
      </c>
      <c r="AZ23" s="15">
        <v>6</v>
      </c>
      <c r="BA23" s="3" t="str">
        <f t="shared" si="10"/>
        <v>C</v>
      </c>
      <c r="BB23" s="4">
        <f t="shared" si="11"/>
        <v>2</v>
      </c>
      <c r="BC23" s="122" t="str">
        <f t="shared" si="12"/>
        <v>2.0</v>
      </c>
      <c r="BD23" s="200">
        <v>6.3</v>
      </c>
      <c r="BE23" s="225">
        <v>6</v>
      </c>
      <c r="BF23" s="225"/>
      <c r="BG23" s="116">
        <f t="shared" si="13"/>
        <v>6.1</v>
      </c>
      <c r="BH23" s="117">
        <f t="shared" si="14"/>
        <v>6.1</v>
      </c>
      <c r="BI23" s="118" t="str">
        <f t="shared" si="15"/>
        <v>C</v>
      </c>
      <c r="BJ23" s="119">
        <f t="shared" si="16"/>
        <v>2</v>
      </c>
      <c r="BK23" s="119" t="str">
        <f t="shared" si="17"/>
        <v>2.0</v>
      </c>
      <c r="BL23" s="137">
        <v>4</v>
      </c>
      <c r="BM23" s="138">
        <v>4</v>
      </c>
      <c r="BN23" s="191">
        <v>7.7</v>
      </c>
      <c r="BO23" s="189">
        <v>7</v>
      </c>
      <c r="BP23" s="189"/>
      <c r="BQ23" s="116">
        <f t="shared" si="18"/>
        <v>7.3</v>
      </c>
      <c r="BR23" s="117">
        <f t="shared" si="19"/>
        <v>7.3</v>
      </c>
      <c r="BS23" s="118" t="str">
        <f t="shared" si="20"/>
        <v>B</v>
      </c>
      <c r="BT23" s="119">
        <f t="shared" si="21"/>
        <v>3</v>
      </c>
      <c r="BU23" s="119" t="str">
        <f t="shared" si="22"/>
        <v>3.0</v>
      </c>
      <c r="BV23" s="137">
        <v>2</v>
      </c>
      <c r="BW23" s="138">
        <v>2</v>
      </c>
      <c r="BX23" s="251">
        <v>7.7</v>
      </c>
      <c r="BY23" s="256">
        <v>5</v>
      </c>
      <c r="BZ23" s="256"/>
      <c r="CA23" s="116">
        <f t="shared" si="23"/>
        <v>6.1</v>
      </c>
      <c r="CB23" s="117">
        <f t="shared" si="24"/>
        <v>6.1</v>
      </c>
      <c r="CC23" s="118" t="str">
        <f t="shared" si="25"/>
        <v>C</v>
      </c>
      <c r="CD23" s="119">
        <f t="shared" si="26"/>
        <v>2</v>
      </c>
      <c r="CE23" s="119" t="str">
        <f t="shared" si="27"/>
        <v>2.0</v>
      </c>
      <c r="CF23" s="137">
        <v>2</v>
      </c>
      <c r="CG23" s="138">
        <v>2</v>
      </c>
      <c r="CH23" s="148">
        <v>8</v>
      </c>
      <c r="CI23" s="189">
        <v>8</v>
      </c>
      <c r="CJ23" s="189"/>
      <c r="CK23" s="116">
        <f t="shared" si="28"/>
        <v>8</v>
      </c>
      <c r="CL23" s="117">
        <f t="shared" si="29"/>
        <v>8</v>
      </c>
      <c r="CM23" s="118" t="str">
        <f t="shared" si="30"/>
        <v>B+</v>
      </c>
      <c r="CN23" s="119">
        <f t="shared" si="31"/>
        <v>3.5</v>
      </c>
      <c r="CO23" s="119" t="str">
        <f t="shared" si="32"/>
        <v>3.5</v>
      </c>
      <c r="CP23" s="137">
        <v>1</v>
      </c>
      <c r="CQ23" s="138">
        <v>1</v>
      </c>
      <c r="CR23" s="148">
        <v>6.4</v>
      </c>
      <c r="CS23" s="239">
        <v>5</v>
      </c>
      <c r="CT23" s="239"/>
      <c r="CU23" s="116">
        <f t="shared" si="33"/>
        <v>5.6</v>
      </c>
      <c r="CV23" s="117">
        <f t="shared" si="34"/>
        <v>5.6</v>
      </c>
      <c r="CW23" s="118" t="str">
        <f t="shared" si="35"/>
        <v>C</v>
      </c>
      <c r="CX23" s="119">
        <f t="shared" si="0"/>
        <v>2</v>
      </c>
      <c r="CY23" s="119" t="str">
        <f t="shared" si="1"/>
        <v>2.0</v>
      </c>
      <c r="CZ23" s="137">
        <v>2</v>
      </c>
      <c r="DA23" s="138">
        <v>2</v>
      </c>
      <c r="DB23" s="148">
        <v>5</v>
      </c>
      <c r="DC23" s="239">
        <v>5</v>
      </c>
      <c r="DD23" s="239"/>
      <c r="DE23" s="116">
        <f t="shared" si="36"/>
        <v>5</v>
      </c>
      <c r="DF23" s="117">
        <f t="shared" si="37"/>
        <v>5</v>
      </c>
      <c r="DG23" s="118" t="str">
        <f t="shared" si="38"/>
        <v>D+</v>
      </c>
      <c r="DH23" s="119">
        <f t="shared" si="39"/>
        <v>1.5</v>
      </c>
      <c r="DI23" s="119" t="str">
        <f t="shared" si="40"/>
        <v>1.5</v>
      </c>
      <c r="DJ23" s="137">
        <v>3</v>
      </c>
      <c r="DK23" s="138">
        <v>3</v>
      </c>
      <c r="DL23" s="301">
        <f t="shared" si="41"/>
        <v>14</v>
      </c>
      <c r="DM23" s="310">
        <f t="shared" si="42"/>
        <v>2.1428571428571428</v>
      </c>
      <c r="DN23" s="312" t="str">
        <f t="shared" si="43"/>
        <v>2.14</v>
      </c>
      <c r="DO23" s="296" t="str">
        <f t="shared" si="44"/>
        <v>Lên lớp</v>
      </c>
      <c r="DP23" s="297">
        <f t="shared" si="45"/>
        <v>14</v>
      </c>
      <c r="DQ23" s="298">
        <f t="shared" si="46"/>
        <v>2.1428571428571428</v>
      </c>
      <c r="DR23" s="296" t="str">
        <f t="shared" si="47"/>
        <v>Lên lớp</v>
      </c>
      <c r="DT23" s="212">
        <v>7.2</v>
      </c>
      <c r="DU23" s="189">
        <v>7</v>
      </c>
      <c r="DV23" s="189"/>
      <c r="DW23" s="116">
        <f t="shared" si="48"/>
        <v>7.1</v>
      </c>
      <c r="DX23" s="117">
        <f t="shared" si="49"/>
        <v>7.1</v>
      </c>
      <c r="DY23" s="118" t="str">
        <f t="shared" si="50"/>
        <v>B</v>
      </c>
      <c r="DZ23" s="119">
        <f t="shared" si="51"/>
        <v>3</v>
      </c>
      <c r="EA23" s="119" t="str">
        <f t="shared" si="52"/>
        <v>3.0</v>
      </c>
      <c r="EB23" s="137">
        <v>3</v>
      </c>
      <c r="EC23" s="138">
        <v>3</v>
      </c>
      <c r="ED23" s="191">
        <v>7.6</v>
      </c>
      <c r="EE23" s="189">
        <v>8</v>
      </c>
      <c r="EF23" s="189"/>
      <c r="EG23" s="116">
        <f t="shared" si="53"/>
        <v>7.8</v>
      </c>
      <c r="EH23" s="117">
        <f t="shared" si="54"/>
        <v>7.8</v>
      </c>
      <c r="EI23" s="118" t="str">
        <f t="shared" si="55"/>
        <v>B</v>
      </c>
      <c r="EJ23" s="119">
        <f t="shared" si="56"/>
        <v>3</v>
      </c>
      <c r="EK23" s="119" t="str">
        <f t="shared" si="57"/>
        <v>3.0</v>
      </c>
      <c r="EL23" s="137">
        <v>3</v>
      </c>
      <c r="EM23" s="138">
        <v>3</v>
      </c>
      <c r="EN23" s="209">
        <v>6.4</v>
      </c>
      <c r="EO23" s="256">
        <v>7</v>
      </c>
      <c r="EP23" s="256"/>
      <c r="EQ23" s="116">
        <f t="shared" si="58"/>
        <v>6.8</v>
      </c>
      <c r="ER23" s="117">
        <f t="shared" si="59"/>
        <v>6.8</v>
      </c>
      <c r="ES23" s="118" t="str">
        <f t="shared" si="60"/>
        <v>C+</v>
      </c>
      <c r="ET23" s="119">
        <f t="shared" si="61"/>
        <v>2.5</v>
      </c>
      <c r="EU23" s="119" t="str">
        <f t="shared" si="62"/>
        <v>2.5</v>
      </c>
      <c r="EV23" s="137">
        <v>2</v>
      </c>
      <c r="EW23" s="138">
        <v>2</v>
      </c>
      <c r="EX23" s="209">
        <v>6.8</v>
      </c>
      <c r="EY23" s="189">
        <v>7</v>
      </c>
      <c r="EZ23" s="189"/>
      <c r="FA23" s="116">
        <f t="shared" si="63"/>
        <v>6.9</v>
      </c>
      <c r="FB23" s="117">
        <f t="shared" si="64"/>
        <v>6.9</v>
      </c>
      <c r="FC23" s="118" t="str">
        <f t="shared" si="65"/>
        <v>C+</v>
      </c>
      <c r="FD23" s="119">
        <f t="shared" si="66"/>
        <v>2.5</v>
      </c>
      <c r="FE23" s="119" t="str">
        <f t="shared" si="67"/>
        <v>2.5</v>
      </c>
      <c r="FF23" s="137">
        <v>3</v>
      </c>
      <c r="FG23" s="138">
        <v>3</v>
      </c>
      <c r="FH23" s="148">
        <v>6.8</v>
      </c>
      <c r="FI23" s="239">
        <v>6</v>
      </c>
      <c r="FJ23" s="239"/>
      <c r="FK23" s="116">
        <f t="shared" si="68"/>
        <v>6.3</v>
      </c>
      <c r="FL23" s="117">
        <f t="shared" si="69"/>
        <v>6.3</v>
      </c>
      <c r="FM23" s="118" t="str">
        <f t="shared" si="70"/>
        <v>C</v>
      </c>
      <c r="FN23" s="119">
        <f t="shared" si="71"/>
        <v>2</v>
      </c>
      <c r="FO23" s="119" t="str">
        <f t="shared" si="2"/>
        <v>2.0</v>
      </c>
      <c r="FP23" s="137">
        <v>3</v>
      </c>
      <c r="FQ23" s="138">
        <v>3</v>
      </c>
      <c r="FR23" s="301">
        <f t="shared" si="72"/>
        <v>14</v>
      </c>
      <c r="FS23" s="310">
        <f t="shared" si="73"/>
        <v>2.6071428571428572</v>
      </c>
      <c r="FT23" s="312" t="str">
        <f t="shared" si="74"/>
        <v>2.61</v>
      </c>
      <c r="FU23" s="189" t="str">
        <f t="shared" si="75"/>
        <v>Lên lớp</v>
      </c>
      <c r="FV23" s="526">
        <f t="shared" si="76"/>
        <v>28</v>
      </c>
      <c r="FW23" s="310">
        <f t="shared" si="77"/>
        <v>2.375</v>
      </c>
      <c r="FX23" s="312" t="str">
        <f t="shared" si="78"/>
        <v>2.38</v>
      </c>
      <c r="FY23" s="527">
        <f t="shared" si="79"/>
        <v>28</v>
      </c>
      <c r="FZ23" s="528">
        <f t="shared" si="80"/>
        <v>2.375</v>
      </c>
      <c r="GA23" s="529" t="str">
        <f t="shared" si="81"/>
        <v>Lên lớp</v>
      </c>
      <c r="GB23" s="131"/>
      <c r="GC23" s="148">
        <v>9.4</v>
      </c>
      <c r="GD23" s="239">
        <v>8</v>
      </c>
      <c r="GE23" s="239"/>
      <c r="GF23" s="116">
        <f t="shared" si="82"/>
        <v>8.6</v>
      </c>
      <c r="GG23" s="117">
        <f t="shared" si="83"/>
        <v>8.6</v>
      </c>
      <c r="GH23" s="118" t="str">
        <f t="shared" si="3"/>
        <v>A</v>
      </c>
      <c r="GI23" s="119">
        <f t="shared" si="4"/>
        <v>4</v>
      </c>
      <c r="GJ23" s="119" t="str">
        <f t="shared" si="5"/>
        <v>4.0</v>
      </c>
      <c r="GK23" s="137">
        <v>3</v>
      </c>
      <c r="GL23" s="138">
        <v>3</v>
      </c>
      <c r="GM23" s="209">
        <v>7</v>
      </c>
      <c r="GN23" s="239">
        <v>8</v>
      </c>
      <c r="GO23" s="239"/>
      <c r="GP23" s="116">
        <f t="shared" si="84"/>
        <v>7.6</v>
      </c>
      <c r="GQ23" s="117">
        <f t="shared" si="85"/>
        <v>7.6</v>
      </c>
      <c r="GR23" s="118" t="str">
        <f t="shared" si="86"/>
        <v>B</v>
      </c>
      <c r="GS23" s="119">
        <f t="shared" si="87"/>
        <v>3</v>
      </c>
      <c r="GT23" s="119" t="str">
        <f t="shared" si="88"/>
        <v>3.0</v>
      </c>
      <c r="GU23" s="137">
        <v>2</v>
      </c>
      <c r="GV23" s="138">
        <v>2</v>
      </c>
      <c r="GW23" s="148">
        <v>8.8000000000000007</v>
      </c>
      <c r="GX23" s="189">
        <v>8</v>
      </c>
      <c r="GY23" s="189"/>
      <c r="GZ23" s="116">
        <f t="shared" si="89"/>
        <v>8.3000000000000007</v>
      </c>
      <c r="HA23" s="117">
        <f t="shared" si="90"/>
        <v>8.3000000000000007</v>
      </c>
      <c r="HB23" s="118" t="str">
        <f t="shared" si="91"/>
        <v>B+</v>
      </c>
      <c r="HC23" s="119">
        <f t="shared" si="92"/>
        <v>3.5</v>
      </c>
      <c r="HD23" s="119" t="str">
        <f t="shared" si="93"/>
        <v>3.5</v>
      </c>
      <c r="HE23" s="137">
        <v>2</v>
      </c>
      <c r="HF23" s="138">
        <v>2</v>
      </c>
      <c r="HG23" s="191">
        <v>7.3</v>
      </c>
      <c r="HH23" s="239">
        <v>7</v>
      </c>
      <c r="HI23" s="239"/>
      <c r="HJ23" s="116">
        <f t="shared" si="94"/>
        <v>7.1</v>
      </c>
      <c r="HK23" s="117">
        <f t="shared" si="95"/>
        <v>7.1</v>
      </c>
      <c r="HL23" s="118" t="str">
        <f t="shared" si="96"/>
        <v>B</v>
      </c>
      <c r="HM23" s="119">
        <f t="shared" si="97"/>
        <v>3</v>
      </c>
      <c r="HN23" s="119" t="str">
        <f t="shared" si="98"/>
        <v>3.0</v>
      </c>
      <c r="HO23" s="137">
        <v>2</v>
      </c>
      <c r="HP23" s="138">
        <v>2</v>
      </c>
      <c r="HQ23" s="209">
        <v>6</v>
      </c>
      <c r="HR23" s="239">
        <v>5</v>
      </c>
      <c r="HS23" s="239"/>
      <c r="HT23" s="116">
        <f t="shared" si="99"/>
        <v>5.4</v>
      </c>
      <c r="HU23" s="117">
        <f t="shared" si="100"/>
        <v>5.4</v>
      </c>
      <c r="HV23" s="118" t="str">
        <f t="shared" si="101"/>
        <v>D+</v>
      </c>
      <c r="HW23" s="119">
        <f t="shared" si="102"/>
        <v>1.5</v>
      </c>
      <c r="HX23" s="119" t="str">
        <f t="shared" si="103"/>
        <v>1.5</v>
      </c>
      <c r="HY23" s="137">
        <v>2</v>
      </c>
      <c r="HZ23" s="138">
        <v>2</v>
      </c>
      <c r="IA23" s="209">
        <v>7.4</v>
      </c>
      <c r="IB23" s="239">
        <v>8</v>
      </c>
      <c r="IC23" s="239"/>
      <c r="ID23" s="116">
        <f t="shared" si="104"/>
        <v>7.8</v>
      </c>
      <c r="IE23" s="117">
        <f t="shared" si="105"/>
        <v>7.8</v>
      </c>
      <c r="IF23" s="118" t="str">
        <f t="shared" si="106"/>
        <v>B</v>
      </c>
      <c r="IG23" s="119">
        <f t="shared" si="107"/>
        <v>3</v>
      </c>
      <c r="IH23" s="119" t="str">
        <f t="shared" si="108"/>
        <v>3.0</v>
      </c>
      <c r="II23" s="137">
        <v>2</v>
      </c>
      <c r="IJ23" s="138">
        <v>2</v>
      </c>
      <c r="IK23" s="301">
        <f t="shared" si="109"/>
        <v>13</v>
      </c>
      <c r="IL23" s="310">
        <f t="shared" si="110"/>
        <v>3.0769230769230771</v>
      </c>
      <c r="IM23" s="312" t="str">
        <f t="shared" si="111"/>
        <v>3.08</v>
      </c>
      <c r="IN23" s="130"/>
      <c r="IO23" s="130"/>
      <c r="IP23" s="130"/>
      <c r="IQ23" s="130"/>
      <c r="IR23" s="130"/>
      <c r="IS23" s="130"/>
      <c r="IT23" s="130"/>
      <c r="IU23" s="130"/>
      <c r="IV23" s="130"/>
      <c r="IW23" s="131"/>
    </row>
    <row r="24" spans="1:257" ht="18">
      <c r="A24" s="22">
        <v>30</v>
      </c>
      <c r="B24" s="22" t="s">
        <v>525</v>
      </c>
      <c r="C24" s="36" t="s">
        <v>615</v>
      </c>
      <c r="D24" s="57" t="s">
        <v>616</v>
      </c>
      <c r="E24" s="2" t="s">
        <v>344</v>
      </c>
      <c r="F24" s="2"/>
      <c r="G24" s="55" t="s">
        <v>416</v>
      </c>
      <c r="H24" s="37" t="s">
        <v>36</v>
      </c>
      <c r="I24" s="22" t="s">
        <v>67</v>
      </c>
      <c r="J24" s="22" t="s">
        <v>37</v>
      </c>
      <c r="K24" s="38" t="s">
        <v>38</v>
      </c>
      <c r="L24" s="331">
        <v>7.7</v>
      </c>
      <c r="M24" s="331"/>
      <c r="N24" s="331"/>
      <c r="O24" s="331"/>
      <c r="P24" s="331"/>
      <c r="Q24" s="331"/>
      <c r="R24" s="331"/>
      <c r="S24" s="331"/>
      <c r="T24" s="329">
        <f t="shared" si="6"/>
        <v>2.5666666666666669</v>
      </c>
      <c r="U24" s="329">
        <f t="shared" si="6"/>
        <v>0</v>
      </c>
      <c r="V24" s="329">
        <f t="shared" si="6"/>
        <v>0</v>
      </c>
      <c r="W24" s="332"/>
      <c r="X24" s="347"/>
      <c r="Y24" s="347"/>
      <c r="Z24" s="347"/>
      <c r="AA24" s="347"/>
      <c r="AB24" s="38"/>
      <c r="AC24" s="38"/>
      <c r="AD24" s="38"/>
      <c r="AE24" s="38"/>
      <c r="AF24" s="38"/>
      <c r="AG24" s="38"/>
      <c r="AH24" s="38"/>
      <c r="AI24" s="38"/>
      <c r="AJ24" s="38"/>
      <c r="AK24" s="38"/>
      <c r="AL24" s="38"/>
      <c r="AM24" s="38"/>
      <c r="AN24" s="38"/>
      <c r="AO24" s="38"/>
      <c r="AP24" s="38"/>
      <c r="AQ24" s="38"/>
      <c r="AR24" s="22"/>
      <c r="AS24" s="22"/>
      <c r="AT24" s="22"/>
      <c r="AU24" s="97"/>
      <c r="AV24" s="6">
        <v>6.3</v>
      </c>
      <c r="AW24" s="3" t="str">
        <f t="shared" si="7"/>
        <v>C</v>
      </c>
      <c r="AX24" s="4">
        <f t="shared" si="8"/>
        <v>2</v>
      </c>
      <c r="AY24" s="13" t="str">
        <f t="shared" si="9"/>
        <v>2.0</v>
      </c>
      <c r="AZ24" s="15">
        <v>7</v>
      </c>
      <c r="BA24" s="3" t="str">
        <f t="shared" si="10"/>
        <v>B</v>
      </c>
      <c r="BB24" s="4">
        <f t="shared" si="11"/>
        <v>3</v>
      </c>
      <c r="BC24" s="122" t="str">
        <f t="shared" si="12"/>
        <v>3.0</v>
      </c>
      <c r="BD24" s="200">
        <v>8.5</v>
      </c>
      <c r="BE24" s="225">
        <v>5</v>
      </c>
      <c r="BF24" s="225"/>
      <c r="BG24" s="116">
        <f t="shared" si="13"/>
        <v>6.4</v>
      </c>
      <c r="BH24" s="117">
        <f t="shared" si="14"/>
        <v>6.4</v>
      </c>
      <c r="BI24" s="118" t="str">
        <f t="shared" si="15"/>
        <v>C</v>
      </c>
      <c r="BJ24" s="119">
        <f t="shared" si="16"/>
        <v>2</v>
      </c>
      <c r="BK24" s="119" t="str">
        <f t="shared" si="17"/>
        <v>2.0</v>
      </c>
      <c r="BL24" s="137">
        <v>4</v>
      </c>
      <c r="BM24" s="138">
        <v>4</v>
      </c>
      <c r="BN24" s="191">
        <v>8</v>
      </c>
      <c r="BO24" s="189">
        <v>8</v>
      </c>
      <c r="BP24" s="189"/>
      <c r="BQ24" s="116">
        <f t="shared" si="18"/>
        <v>8</v>
      </c>
      <c r="BR24" s="117">
        <f t="shared" si="19"/>
        <v>8</v>
      </c>
      <c r="BS24" s="118" t="str">
        <f t="shared" si="20"/>
        <v>B+</v>
      </c>
      <c r="BT24" s="119">
        <f t="shared" si="21"/>
        <v>3.5</v>
      </c>
      <c r="BU24" s="119" t="str">
        <f t="shared" si="22"/>
        <v>3.5</v>
      </c>
      <c r="BV24" s="137">
        <v>2</v>
      </c>
      <c r="BW24" s="138">
        <v>2</v>
      </c>
      <c r="BX24" s="251">
        <v>5.7</v>
      </c>
      <c r="BY24" s="256">
        <v>5</v>
      </c>
      <c r="BZ24" s="256"/>
      <c r="CA24" s="116">
        <f t="shared" si="23"/>
        <v>5.3</v>
      </c>
      <c r="CB24" s="117">
        <f t="shared" si="24"/>
        <v>5.3</v>
      </c>
      <c r="CC24" s="118" t="str">
        <f t="shared" si="25"/>
        <v>D+</v>
      </c>
      <c r="CD24" s="119">
        <f t="shared" si="26"/>
        <v>1.5</v>
      </c>
      <c r="CE24" s="119" t="str">
        <f t="shared" si="27"/>
        <v>1.5</v>
      </c>
      <c r="CF24" s="137">
        <v>2</v>
      </c>
      <c r="CG24" s="138">
        <v>2</v>
      </c>
      <c r="CH24" s="148">
        <v>7</v>
      </c>
      <c r="CI24" s="189">
        <v>7</v>
      </c>
      <c r="CJ24" s="189"/>
      <c r="CK24" s="116">
        <f t="shared" si="28"/>
        <v>7</v>
      </c>
      <c r="CL24" s="117">
        <f t="shared" si="29"/>
        <v>7</v>
      </c>
      <c r="CM24" s="118" t="str">
        <f t="shared" si="30"/>
        <v>B</v>
      </c>
      <c r="CN24" s="119">
        <f t="shared" si="31"/>
        <v>3</v>
      </c>
      <c r="CO24" s="119" t="str">
        <f t="shared" si="32"/>
        <v>3.0</v>
      </c>
      <c r="CP24" s="137">
        <v>1</v>
      </c>
      <c r="CQ24" s="138">
        <v>1</v>
      </c>
      <c r="CR24" s="148">
        <v>6.6</v>
      </c>
      <c r="CS24" s="239">
        <v>3</v>
      </c>
      <c r="CT24" s="239"/>
      <c r="CU24" s="116">
        <f t="shared" si="33"/>
        <v>4.4000000000000004</v>
      </c>
      <c r="CV24" s="117">
        <f t="shared" si="34"/>
        <v>4.4000000000000004</v>
      </c>
      <c r="CW24" s="118" t="str">
        <f t="shared" si="35"/>
        <v>D</v>
      </c>
      <c r="CX24" s="119">
        <f t="shared" si="0"/>
        <v>1</v>
      </c>
      <c r="CY24" s="119" t="str">
        <f t="shared" si="1"/>
        <v>1.0</v>
      </c>
      <c r="CZ24" s="137">
        <v>2</v>
      </c>
      <c r="DA24" s="138">
        <v>2</v>
      </c>
      <c r="DB24" s="148">
        <v>5.6</v>
      </c>
      <c r="DC24" s="239">
        <v>5</v>
      </c>
      <c r="DD24" s="239"/>
      <c r="DE24" s="116">
        <f t="shared" si="36"/>
        <v>5.2</v>
      </c>
      <c r="DF24" s="117">
        <f t="shared" si="37"/>
        <v>5.2</v>
      </c>
      <c r="DG24" s="118" t="str">
        <f t="shared" si="38"/>
        <v>D+</v>
      </c>
      <c r="DH24" s="119">
        <f t="shared" si="39"/>
        <v>1.5</v>
      </c>
      <c r="DI24" s="119" t="str">
        <f t="shared" si="40"/>
        <v>1.5</v>
      </c>
      <c r="DJ24" s="137">
        <v>3</v>
      </c>
      <c r="DK24" s="138">
        <v>3</v>
      </c>
      <c r="DL24" s="301">
        <f t="shared" si="41"/>
        <v>14</v>
      </c>
      <c r="DM24" s="310">
        <f t="shared" si="42"/>
        <v>1.9642857142857142</v>
      </c>
      <c r="DN24" s="312" t="str">
        <f t="shared" si="43"/>
        <v>1.96</v>
      </c>
      <c r="DO24" s="296" t="str">
        <f t="shared" si="44"/>
        <v>Lên lớp</v>
      </c>
      <c r="DP24" s="297">
        <f t="shared" si="45"/>
        <v>14</v>
      </c>
      <c r="DQ24" s="298">
        <f t="shared" si="46"/>
        <v>1.9642857142857142</v>
      </c>
      <c r="DR24" s="296" t="str">
        <f t="shared" si="47"/>
        <v>Lên lớp</v>
      </c>
      <c r="DT24" s="212">
        <v>5.8</v>
      </c>
      <c r="DU24" s="189">
        <v>7</v>
      </c>
      <c r="DV24" s="189"/>
      <c r="DW24" s="116">
        <f t="shared" si="48"/>
        <v>6.5</v>
      </c>
      <c r="DX24" s="117">
        <f t="shared" si="49"/>
        <v>6.5</v>
      </c>
      <c r="DY24" s="118" t="str">
        <f t="shared" si="50"/>
        <v>C+</v>
      </c>
      <c r="DZ24" s="119">
        <f t="shared" si="51"/>
        <v>2.5</v>
      </c>
      <c r="EA24" s="119" t="str">
        <f t="shared" si="52"/>
        <v>2.5</v>
      </c>
      <c r="EB24" s="137">
        <v>3</v>
      </c>
      <c r="EC24" s="138">
        <v>3</v>
      </c>
      <c r="ED24" s="191">
        <v>7.6</v>
      </c>
      <c r="EE24" s="189">
        <v>9</v>
      </c>
      <c r="EF24" s="189"/>
      <c r="EG24" s="116">
        <f t="shared" si="53"/>
        <v>8.4</v>
      </c>
      <c r="EH24" s="117">
        <f t="shared" si="54"/>
        <v>8.4</v>
      </c>
      <c r="EI24" s="118" t="str">
        <f t="shared" si="55"/>
        <v>B+</v>
      </c>
      <c r="EJ24" s="119">
        <f t="shared" si="56"/>
        <v>3.5</v>
      </c>
      <c r="EK24" s="119" t="str">
        <f t="shared" si="57"/>
        <v>3.5</v>
      </c>
      <c r="EL24" s="137">
        <v>3</v>
      </c>
      <c r="EM24" s="138">
        <v>3</v>
      </c>
      <c r="EN24" s="209">
        <v>7.2</v>
      </c>
      <c r="EO24" s="256">
        <v>6</v>
      </c>
      <c r="EP24" s="256"/>
      <c r="EQ24" s="116">
        <f t="shared" si="58"/>
        <v>6.5</v>
      </c>
      <c r="ER24" s="117">
        <f t="shared" si="59"/>
        <v>6.5</v>
      </c>
      <c r="ES24" s="118" t="str">
        <f t="shared" si="60"/>
        <v>C+</v>
      </c>
      <c r="ET24" s="119">
        <f t="shared" si="61"/>
        <v>2.5</v>
      </c>
      <c r="EU24" s="119" t="str">
        <f t="shared" si="62"/>
        <v>2.5</v>
      </c>
      <c r="EV24" s="137">
        <v>2</v>
      </c>
      <c r="EW24" s="138">
        <v>2</v>
      </c>
      <c r="EX24" s="209">
        <v>7</v>
      </c>
      <c r="EY24" s="189">
        <v>7</v>
      </c>
      <c r="EZ24" s="189"/>
      <c r="FA24" s="116">
        <f t="shared" si="63"/>
        <v>7</v>
      </c>
      <c r="FB24" s="117">
        <f t="shared" si="64"/>
        <v>7</v>
      </c>
      <c r="FC24" s="118" t="str">
        <f t="shared" si="65"/>
        <v>B</v>
      </c>
      <c r="FD24" s="119">
        <f t="shared" si="66"/>
        <v>3</v>
      </c>
      <c r="FE24" s="119" t="str">
        <f t="shared" si="67"/>
        <v>3.0</v>
      </c>
      <c r="FF24" s="137">
        <v>3</v>
      </c>
      <c r="FG24" s="138">
        <v>3</v>
      </c>
      <c r="FH24" s="148">
        <v>6.4</v>
      </c>
      <c r="FI24" s="239">
        <v>7</v>
      </c>
      <c r="FJ24" s="239"/>
      <c r="FK24" s="116">
        <f t="shared" si="68"/>
        <v>6.8</v>
      </c>
      <c r="FL24" s="117">
        <f t="shared" si="69"/>
        <v>6.8</v>
      </c>
      <c r="FM24" s="118" t="str">
        <f t="shared" si="70"/>
        <v>C+</v>
      </c>
      <c r="FN24" s="119">
        <f t="shared" si="71"/>
        <v>2.5</v>
      </c>
      <c r="FO24" s="119" t="str">
        <f t="shared" si="2"/>
        <v>2.5</v>
      </c>
      <c r="FP24" s="137">
        <v>3</v>
      </c>
      <c r="FQ24" s="138">
        <v>3</v>
      </c>
      <c r="FR24" s="301">
        <f t="shared" si="72"/>
        <v>14</v>
      </c>
      <c r="FS24" s="310">
        <f t="shared" si="73"/>
        <v>2.8214285714285716</v>
      </c>
      <c r="FT24" s="312" t="str">
        <f t="shared" si="74"/>
        <v>2.82</v>
      </c>
      <c r="FU24" s="189" t="str">
        <f t="shared" si="75"/>
        <v>Lên lớp</v>
      </c>
      <c r="FV24" s="526">
        <f t="shared" si="76"/>
        <v>28</v>
      </c>
      <c r="FW24" s="310">
        <f t="shared" si="77"/>
        <v>2.3928571428571428</v>
      </c>
      <c r="FX24" s="312" t="str">
        <f t="shared" si="78"/>
        <v>2.39</v>
      </c>
      <c r="FY24" s="527">
        <f t="shared" si="79"/>
        <v>28</v>
      </c>
      <c r="FZ24" s="528">
        <f t="shared" si="80"/>
        <v>2.3928571428571428</v>
      </c>
      <c r="GA24" s="529" t="str">
        <f t="shared" si="81"/>
        <v>Lên lớp</v>
      </c>
      <c r="GB24" s="131"/>
      <c r="GC24" s="148">
        <v>9.4</v>
      </c>
      <c r="GD24" s="239">
        <v>9</v>
      </c>
      <c r="GE24" s="239"/>
      <c r="GF24" s="116">
        <f t="shared" si="82"/>
        <v>9.1999999999999993</v>
      </c>
      <c r="GG24" s="117">
        <f t="shared" si="83"/>
        <v>9.1999999999999993</v>
      </c>
      <c r="GH24" s="118" t="str">
        <f t="shared" si="3"/>
        <v>A</v>
      </c>
      <c r="GI24" s="119">
        <f t="shared" si="4"/>
        <v>4</v>
      </c>
      <c r="GJ24" s="119" t="str">
        <f t="shared" si="5"/>
        <v>4.0</v>
      </c>
      <c r="GK24" s="137">
        <v>3</v>
      </c>
      <c r="GL24" s="138">
        <v>3</v>
      </c>
      <c r="GM24" s="209">
        <v>6.8</v>
      </c>
      <c r="GN24" s="239">
        <v>9</v>
      </c>
      <c r="GO24" s="239"/>
      <c r="GP24" s="116">
        <f t="shared" si="84"/>
        <v>8.1</v>
      </c>
      <c r="GQ24" s="117">
        <f t="shared" si="85"/>
        <v>8.1</v>
      </c>
      <c r="GR24" s="118" t="str">
        <f t="shared" si="86"/>
        <v>B+</v>
      </c>
      <c r="GS24" s="119">
        <f t="shared" si="87"/>
        <v>3.5</v>
      </c>
      <c r="GT24" s="119" t="str">
        <f t="shared" si="88"/>
        <v>3.5</v>
      </c>
      <c r="GU24" s="137">
        <v>2</v>
      </c>
      <c r="GV24" s="138">
        <v>2</v>
      </c>
      <c r="GW24" s="148">
        <v>7.8</v>
      </c>
      <c r="GX24" s="189">
        <v>7</v>
      </c>
      <c r="GY24" s="189"/>
      <c r="GZ24" s="116">
        <f t="shared" si="89"/>
        <v>7.3</v>
      </c>
      <c r="HA24" s="117">
        <f t="shared" si="90"/>
        <v>7.3</v>
      </c>
      <c r="HB24" s="118" t="str">
        <f t="shared" si="91"/>
        <v>B</v>
      </c>
      <c r="HC24" s="119">
        <f t="shared" si="92"/>
        <v>3</v>
      </c>
      <c r="HD24" s="119" t="str">
        <f t="shared" si="93"/>
        <v>3.0</v>
      </c>
      <c r="HE24" s="137">
        <v>2</v>
      </c>
      <c r="HF24" s="138">
        <v>2</v>
      </c>
      <c r="HG24" s="191">
        <v>7.3</v>
      </c>
      <c r="HH24" s="239">
        <v>5</v>
      </c>
      <c r="HI24" s="239"/>
      <c r="HJ24" s="116">
        <f t="shared" si="94"/>
        <v>5.9</v>
      </c>
      <c r="HK24" s="117">
        <f t="shared" si="95"/>
        <v>5.9</v>
      </c>
      <c r="HL24" s="118" t="str">
        <f t="shared" si="96"/>
        <v>C</v>
      </c>
      <c r="HM24" s="119">
        <f t="shared" si="97"/>
        <v>2</v>
      </c>
      <c r="HN24" s="119" t="str">
        <f t="shared" si="98"/>
        <v>2.0</v>
      </c>
      <c r="HO24" s="137">
        <v>2</v>
      </c>
      <c r="HP24" s="138">
        <v>2</v>
      </c>
      <c r="HQ24" s="209">
        <v>6.8</v>
      </c>
      <c r="HR24" s="239">
        <v>6</v>
      </c>
      <c r="HS24" s="239"/>
      <c r="HT24" s="116">
        <f t="shared" si="99"/>
        <v>6.3</v>
      </c>
      <c r="HU24" s="117">
        <f t="shared" si="100"/>
        <v>6.3</v>
      </c>
      <c r="HV24" s="118" t="str">
        <f t="shared" si="101"/>
        <v>C</v>
      </c>
      <c r="HW24" s="119">
        <f t="shared" si="102"/>
        <v>2</v>
      </c>
      <c r="HX24" s="119" t="str">
        <f t="shared" si="103"/>
        <v>2.0</v>
      </c>
      <c r="HY24" s="137">
        <v>2</v>
      </c>
      <c r="HZ24" s="138">
        <v>2</v>
      </c>
      <c r="IA24" s="209">
        <v>7.4</v>
      </c>
      <c r="IB24" s="239">
        <v>8</v>
      </c>
      <c r="IC24" s="239"/>
      <c r="ID24" s="116">
        <f t="shared" si="104"/>
        <v>7.8</v>
      </c>
      <c r="IE24" s="117">
        <f t="shared" si="105"/>
        <v>7.8</v>
      </c>
      <c r="IF24" s="118" t="str">
        <f t="shared" si="106"/>
        <v>B</v>
      </c>
      <c r="IG24" s="119">
        <f t="shared" si="107"/>
        <v>3</v>
      </c>
      <c r="IH24" s="119" t="str">
        <f t="shared" si="108"/>
        <v>3.0</v>
      </c>
      <c r="II24" s="137">
        <v>2</v>
      </c>
      <c r="IJ24" s="138">
        <v>2</v>
      </c>
      <c r="IK24" s="301">
        <f t="shared" si="109"/>
        <v>13</v>
      </c>
      <c r="IL24" s="310">
        <f t="shared" si="110"/>
        <v>3</v>
      </c>
      <c r="IM24" s="312" t="str">
        <f t="shared" si="111"/>
        <v>3.00</v>
      </c>
      <c r="IN24" s="130"/>
      <c r="IO24" s="130"/>
      <c r="IP24" s="130"/>
      <c r="IQ24" s="130"/>
      <c r="IR24" s="130"/>
      <c r="IS24" s="130"/>
      <c r="IT24" s="130"/>
      <c r="IU24" s="130"/>
      <c r="IV24" s="130"/>
      <c r="IW24" s="131"/>
    </row>
    <row r="25" spans="1:257" ht="18">
      <c r="A25" s="22">
        <v>31</v>
      </c>
      <c r="B25" s="22" t="s">
        <v>525</v>
      </c>
      <c r="C25" s="36" t="s">
        <v>617</v>
      </c>
      <c r="D25" s="57" t="s">
        <v>618</v>
      </c>
      <c r="E25" s="2" t="s">
        <v>28</v>
      </c>
      <c r="F25" s="2" t="s">
        <v>622</v>
      </c>
      <c r="G25" s="55" t="s">
        <v>215</v>
      </c>
      <c r="H25" s="37" t="s">
        <v>36</v>
      </c>
      <c r="I25" s="22" t="s">
        <v>67</v>
      </c>
      <c r="J25" s="22" t="s">
        <v>37</v>
      </c>
      <c r="K25" s="38" t="s">
        <v>38</v>
      </c>
      <c r="L25" s="331">
        <v>6.1</v>
      </c>
      <c r="M25" s="331"/>
      <c r="N25" s="331"/>
      <c r="O25" s="331"/>
      <c r="P25" s="331"/>
      <c r="Q25" s="331"/>
      <c r="R25" s="331"/>
      <c r="S25" s="331"/>
      <c r="T25" s="329">
        <f t="shared" si="6"/>
        <v>2.0333333333333332</v>
      </c>
      <c r="U25" s="329">
        <f t="shared" si="6"/>
        <v>0</v>
      </c>
      <c r="V25" s="329">
        <f t="shared" si="6"/>
        <v>0</v>
      </c>
      <c r="W25" s="332"/>
      <c r="X25" s="347"/>
      <c r="Y25" s="347"/>
      <c r="Z25" s="347"/>
      <c r="AA25" s="347"/>
      <c r="AB25" s="38"/>
      <c r="AC25" s="38"/>
      <c r="AD25" s="38"/>
      <c r="AE25" s="38"/>
      <c r="AF25" s="38"/>
      <c r="AG25" s="38"/>
      <c r="AH25" s="38"/>
      <c r="AI25" s="38"/>
      <c r="AJ25" s="38"/>
      <c r="AK25" s="38"/>
      <c r="AL25" s="38"/>
      <c r="AM25" s="38"/>
      <c r="AN25" s="38"/>
      <c r="AO25" s="38"/>
      <c r="AP25" s="38"/>
      <c r="AQ25" s="38"/>
      <c r="AR25" s="22"/>
      <c r="AS25" s="22"/>
      <c r="AT25" s="22"/>
      <c r="AU25" s="97"/>
      <c r="AV25" s="6">
        <v>5.3</v>
      </c>
      <c r="AW25" s="3" t="str">
        <f t="shared" si="7"/>
        <v>D+</v>
      </c>
      <c r="AX25" s="4">
        <f t="shared" si="8"/>
        <v>1.5</v>
      </c>
      <c r="AY25" s="13" t="str">
        <f t="shared" si="9"/>
        <v>1.5</v>
      </c>
      <c r="AZ25" s="104"/>
      <c r="BA25" s="3" t="str">
        <f t="shared" si="10"/>
        <v>F</v>
      </c>
      <c r="BB25" s="4">
        <f t="shared" si="11"/>
        <v>0</v>
      </c>
      <c r="BC25" s="122" t="str">
        <f t="shared" si="12"/>
        <v>0.0</v>
      </c>
      <c r="BD25" s="200">
        <v>6.5</v>
      </c>
      <c r="BE25" s="225">
        <v>4</v>
      </c>
      <c r="BF25" s="225"/>
      <c r="BG25" s="116">
        <f t="shared" si="13"/>
        <v>5</v>
      </c>
      <c r="BH25" s="117">
        <f t="shared" si="14"/>
        <v>5</v>
      </c>
      <c r="BI25" s="118" t="str">
        <f t="shared" si="15"/>
        <v>D+</v>
      </c>
      <c r="BJ25" s="119">
        <f t="shared" si="16"/>
        <v>1.5</v>
      </c>
      <c r="BK25" s="119" t="str">
        <f t="shared" si="17"/>
        <v>1.5</v>
      </c>
      <c r="BL25" s="137">
        <v>4</v>
      </c>
      <c r="BM25" s="138">
        <v>4</v>
      </c>
      <c r="BN25" s="191">
        <v>8</v>
      </c>
      <c r="BO25" s="189">
        <v>7</v>
      </c>
      <c r="BP25" s="189"/>
      <c r="BQ25" s="116">
        <f t="shared" si="18"/>
        <v>7.4</v>
      </c>
      <c r="BR25" s="117">
        <f t="shared" si="19"/>
        <v>7.4</v>
      </c>
      <c r="BS25" s="118" t="str">
        <f t="shared" si="20"/>
        <v>B</v>
      </c>
      <c r="BT25" s="119">
        <f t="shared" si="21"/>
        <v>3</v>
      </c>
      <c r="BU25" s="119" t="str">
        <f t="shared" si="22"/>
        <v>3.0</v>
      </c>
      <c r="BV25" s="137">
        <v>2</v>
      </c>
      <c r="BW25" s="138">
        <v>2</v>
      </c>
      <c r="BX25" s="251">
        <v>7.3</v>
      </c>
      <c r="BY25" s="256">
        <v>5</v>
      </c>
      <c r="BZ25" s="256"/>
      <c r="CA25" s="116">
        <f t="shared" si="23"/>
        <v>5.9</v>
      </c>
      <c r="CB25" s="117">
        <f t="shared" si="24"/>
        <v>5.9</v>
      </c>
      <c r="CC25" s="118" t="str">
        <f t="shared" si="25"/>
        <v>C</v>
      </c>
      <c r="CD25" s="119">
        <f t="shared" si="26"/>
        <v>2</v>
      </c>
      <c r="CE25" s="119" t="str">
        <f t="shared" si="27"/>
        <v>2.0</v>
      </c>
      <c r="CF25" s="137">
        <v>2</v>
      </c>
      <c r="CG25" s="138">
        <v>2</v>
      </c>
      <c r="CH25" s="148">
        <v>8</v>
      </c>
      <c r="CI25" s="189">
        <v>8</v>
      </c>
      <c r="CJ25" s="189"/>
      <c r="CK25" s="116">
        <f t="shared" si="28"/>
        <v>8</v>
      </c>
      <c r="CL25" s="117">
        <f t="shared" si="29"/>
        <v>8</v>
      </c>
      <c r="CM25" s="118" t="str">
        <f t="shared" si="30"/>
        <v>B+</v>
      </c>
      <c r="CN25" s="119">
        <f t="shared" si="31"/>
        <v>3.5</v>
      </c>
      <c r="CO25" s="119" t="str">
        <f t="shared" si="32"/>
        <v>3.5</v>
      </c>
      <c r="CP25" s="137">
        <v>1</v>
      </c>
      <c r="CQ25" s="138">
        <v>1</v>
      </c>
      <c r="CR25" s="148">
        <v>5</v>
      </c>
      <c r="CS25" s="239">
        <v>2</v>
      </c>
      <c r="CT25" s="239">
        <v>8</v>
      </c>
      <c r="CU25" s="116">
        <f t="shared" si="33"/>
        <v>3.2</v>
      </c>
      <c r="CV25" s="117">
        <f t="shared" si="34"/>
        <v>6.8</v>
      </c>
      <c r="CW25" s="118" t="str">
        <f t="shared" si="35"/>
        <v>C+</v>
      </c>
      <c r="CX25" s="119">
        <f t="shared" si="0"/>
        <v>2.5</v>
      </c>
      <c r="CY25" s="119" t="str">
        <f t="shared" si="1"/>
        <v>2.5</v>
      </c>
      <c r="CZ25" s="137">
        <v>2</v>
      </c>
      <c r="DA25" s="138">
        <v>2</v>
      </c>
      <c r="DB25" s="148">
        <v>5</v>
      </c>
      <c r="DC25" s="239">
        <v>4</v>
      </c>
      <c r="DD25" s="239"/>
      <c r="DE25" s="116">
        <f t="shared" si="36"/>
        <v>4.4000000000000004</v>
      </c>
      <c r="DF25" s="117">
        <f t="shared" si="37"/>
        <v>4.4000000000000004</v>
      </c>
      <c r="DG25" s="118" t="str">
        <f t="shared" si="38"/>
        <v>D</v>
      </c>
      <c r="DH25" s="119">
        <f t="shared" si="39"/>
        <v>1</v>
      </c>
      <c r="DI25" s="119" t="str">
        <f t="shared" si="40"/>
        <v>1.0</v>
      </c>
      <c r="DJ25" s="137">
        <v>3</v>
      </c>
      <c r="DK25" s="138">
        <v>3</v>
      </c>
      <c r="DL25" s="301">
        <f t="shared" si="41"/>
        <v>14</v>
      </c>
      <c r="DM25" s="310">
        <f t="shared" si="42"/>
        <v>1.9642857142857142</v>
      </c>
      <c r="DN25" s="312" t="str">
        <f t="shared" si="43"/>
        <v>1.96</v>
      </c>
      <c r="DO25" s="296" t="str">
        <f t="shared" si="44"/>
        <v>Lên lớp</v>
      </c>
      <c r="DP25" s="297">
        <f t="shared" si="45"/>
        <v>14</v>
      </c>
      <c r="DQ25" s="298">
        <f t="shared" si="46"/>
        <v>1.9642857142857142</v>
      </c>
      <c r="DR25" s="296" t="str">
        <f t="shared" si="47"/>
        <v>Lên lớp</v>
      </c>
      <c r="DT25" s="212">
        <v>6.6</v>
      </c>
      <c r="DU25" s="189">
        <v>8</v>
      </c>
      <c r="DV25" s="189"/>
      <c r="DW25" s="116">
        <f t="shared" si="48"/>
        <v>7.4</v>
      </c>
      <c r="DX25" s="117">
        <f t="shared" si="49"/>
        <v>7.4</v>
      </c>
      <c r="DY25" s="118" t="str">
        <f t="shared" si="50"/>
        <v>B</v>
      </c>
      <c r="DZ25" s="119">
        <f t="shared" si="51"/>
        <v>3</v>
      </c>
      <c r="EA25" s="119" t="str">
        <f t="shared" si="52"/>
        <v>3.0</v>
      </c>
      <c r="EB25" s="137">
        <v>3</v>
      </c>
      <c r="EC25" s="138">
        <v>3</v>
      </c>
      <c r="ED25" s="191">
        <v>8.1999999999999993</v>
      </c>
      <c r="EE25" s="189">
        <v>5</v>
      </c>
      <c r="EF25" s="189"/>
      <c r="EG25" s="116">
        <f t="shared" si="53"/>
        <v>6.3</v>
      </c>
      <c r="EH25" s="117">
        <f t="shared" si="54"/>
        <v>6.3</v>
      </c>
      <c r="EI25" s="118" t="str">
        <f t="shared" si="55"/>
        <v>C</v>
      </c>
      <c r="EJ25" s="119">
        <f t="shared" si="56"/>
        <v>2</v>
      </c>
      <c r="EK25" s="119" t="str">
        <f t="shared" si="57"/>
        <v>2.0</v>
      </c>
      <c r="EL25" s="137">
        <v>3</v>
      </c>
      <c r="EM25" s="138">
        <v>3</v>
      </c>
      <c r="EN25" s="209">
        <v>8</v>
      </c>
      <c r="EO25" s="256">
        <v>6</v>
      </c>
      <c r="EP25" s="256"/>
      <c r="EQ25" s="116">
        <f t="shared" si="58"/>
        <v>6.8</v>
      </c>
      <c r="ER25" s="117">
        <f t="shared" si="59"/>
        <v>6.8</v>
      </c>
      <c r="ES25" s="118" t="str">
        <f t="shared" si="60"/>
        <v>C+</v>
      </c>
      <c r="ET25" s="119">
        <f t="shared" si="61"/>
        <v>2.5</v>
      </c>
      <c r="EU25" s="119" t="str">
        <f t="shared" si="62"/>
        <v>2.5</v>
      </c>
      <c r="EV25" s="137">
        <v>2</v>
      </c>
      <c r="EW25" s="138">
        <v>2</v>
      </c>
      <c r="EX25" s="209">
        <v>8.1999999999999993</v>
      </c>
      <c r="EY25" s="189">
        <v>7</v>
      </c>
      <c r="EZ25" s="189"/>
      <c r="FA25" s="116">
        <f t="shared" si="63"/>
        <v>7.5</v>
      </c>
      <c r="FB25" s="117">
        <f t="shared" si="64"/>
        <v>7.5</v>
      </c>
      <c r="FC25" s="118" t="str">
        <f t="shared" si="65"/>
        <v>B</v>
      </c>
      <c r="FD25" s="119">
        <f t="shared" si="66"/>
        <v>3</v>
      </c>
      <c r="FE25" s="119" t="str">
        <f t="shared" si="67"/>
        <v>3.0</v>
      </c>
      <c r="FF25" s="137">
        <v>3</v>
      </c>
      <c r="FG25" s="138">
        <v>3</v>
      </c>
      <c r="FH25" s="148">
        <v>6.2</v>
      </c>
      <c r="FI25" s="239">
        <v>7</v>
      </c>
      <c r="FJ25" s="239"/>
      <c r="FK25" s="116">
        <f t="shared" si="68"/>
        <v>6.7</v>
      </c>
      <c r="FL25" s="117">
        <f t="shared" si="69"/>
        <v>6.7</v>
      </c>
      <c r="FM25" s="118" t="str">
        <f t="shared" si="70"/>
        <v>C+</v>
      </c>
      <c r="FN25" s="119">
        <f t="shared" si="71"/>
        <v>2.5</v>
      </c>
      <c r="FO25" s="119" t="str">
        <f t="shared" si="2"/>
        <v>2.5</v>
      </c>
      <c r="FP25" s="137">
        <v>3</v>
      </c>
      <c r="FQ25" s="138">
        <v>3</v>
      </c>
      <c r="FR25" s="301">
        <f t="shared" si="72"/>
        <v>14</v>
      </c>
      <c r="FS25" s="310">
        <f t="shared" si="73"/>
        <v>2.6071428571428572</v>
      </c>
      <c r="FT25" s="312" t="str">
        <f t="shared" si="74"/>
        <v>2.61</v>
      </c>
      <c r="FU25" s="189" t="str">
        <f t="shared" si="75"/>
        <v>Lên lớp</v>
      </c>
      <c r="FV25" s="526">
        <f t="shared" si="76"/>
        <v>28</v>
      </c>
      <c r="FW25" s="310">
        <f t="shared" si="77"/>
        <v>2.2857142857142856</v>
      </c>
      <c r="FX25" s="312" t="str">
        <f t="shared" si="78"/>
        <v>2.29</v>
      </c>
      <c r="FY25" s="527">
        <f t="shared" si="79"/>
        <v>28</v>
      </c>
      <c r="FZ25" s="528">
        <f t="shared" si="80"/>
        <v>2.2857142857142856</v>
      </c>
      <c r="GA25" s="529" t="str">
        <f t="shared" si="81"/>
        <v>Lên lớp</v>
      </c>
      <c r="GB25" s="131"/>
      <c r="GC25" s="148">
        <v>9.6</v>
      </c>
      <c r="GD25" s="239">
        <v>9</v>
      </c>
      <c r="GE25" s="239"/>
      <c r="GF25" s="116">
        <f t="shared" si="82"/>
        <v>9.1999999999999993</v>
      </c>
      <c r="GG25" s="117">
        <f t="shared" si="83"/>
        <v>9.1999999999999993</v>
      </c>
      <c r="GH25" s="118" t="str">
        <f t="shared" si="3"/>
        <v>A</v>
      </c>
      <c r="GI25" s="119">
        <f t="shared" si="4"/>
        <v>4</v>
      </c>
      <c r="GJ25" s="119" t="str">
        <f t="shared" si="5"/>
        <v>4.0</v>
      </c>
      <c r="GK25" s="137">
        <v>3</v>
      </c>
      <c r="GL25" s="138">
        <v>3</v>
      </c>
      <c r="GM25" s="209">
        <v>6</v>
      </c>
      <c r="GN25" s="239">
        <v>7</v>
      </c>
      <c r="GO25" s="239"/>
      <c r="GP25" s="116">
        <f t="shared" si="84"/>
        <v>6.6</v>
      </c>
      <c r="GQ25" s="117">
        <f t="shared" si="85"/>
        <v>6.6</v>
      </c>
      <c r="GR25" s="118" t="str">
        <f t="shared" si="86"/>
        <v>C+</v>
      </c>
      <c r="GS25" s="119">
        <f t="shared" si="87"/>
        <v>2.5</v>
      </c>
      <c r="GT25" s="119" t="str">
        <f t="shared" si="88"/>
        <v>2.5</v>
      </c>
      <c r="GU25" s="137">
        <v>2</v>
      </c>
      <c r="GV25" s="138">
        <v>2</v>
      </c>
      <c r="GW25" s="148">
        <v>6.4</v>
      </c>
      <c r="GX25" s="189">
        <v>8</v>
      </c>
      <c r="GY25" s="189"/>
      <c r="GZ25" s="116">
        <f t="shared" si="89"/>
        <v>7.4</v>
      </c>
      <c r="HA25" s="117">
        <f t="shared" si="90"/>
        <v>7.4</v>
      </c>
      <c r="HB25" s="118" t="str">
        <f t="shared" si="91"/>
        <v>B</v>
      </c>
      <c r="HC25" s="119">
        <f t="shared" si="92"/>
        <v>3</v>
      </c>
      <c r="HD25" s="119" t="str">
        <f t="shared" si="93"/>
        <v>3.0</v>
      </c>
      <c r="HE25" s="137">
        <v>2</v>
      </c>
      <c r="HF25" s="138">
        <v>2</v>
      </c>
      <c r="HG25" s="191">
        <v>7.1</v>
      </c>
      <c r="HH25" s="239">
        <v>7</v>
      </c>
      <c r="HI25" s="239"/>
      <c r="HJ25" s="116">
        <f t="shared" si="94"/>
        <v>7</v>
      </c>
      <c r="HK25" s="117">
        <f t="shared" si="95"/>
        <v>7</v>
      </c>
      <c r="HL25" s="118" t="str">
        <f t="shared" si="96"/>
        <v>B</v>
      </c>
      <c r="HM25" s="119">
        <f t="shared" si="97"/>
        <v>3</v>
      </c>
      <c r="HN25" s="119" t="str">
        <f t="shared" si="98"/>
        <v>3.0</v>
      </c>
      <c r="HO25" s="137">
        <v>2</v>
      </c>
      <c r="HP25" s="138">
        <v>2</v>
      </c>
      <c r="HQ25" s="209">
        <v>6</v>
      </c>
      <c r="HR25" s="239">
        <v>4</v>
      </c>
      <c r="HS25" s="239"/>
      <c r="HT25" s="116">
        <f t="shared" si="99"/>
        <v>4.8</v>
      </c>
      <c r="HU25" s="117">
        <f t="shared" si="100"/>
        <v>4.8</v>
      </c>
      <c r="HV25" s="118" t="str">
        <f t="shared" si="101"/>
        <v>D</v>
      </c>
      <c r="HW25" s="119">
        <f t="shared" si="102"/>
        <v>1</v>
      </c>
      <c r="HX25" s="119" t="str">
        <f t="shared" si="103"/>
        <v>1.0</v>
      </c>
      <c r="HY25" s="137">
        <v>2</v>
      </c>
      <c r="HZ25" s="138">
        <v>2</v>
      </c>
      <c r="IA25" s="209">
        <v>7.2</v>
      </c>
      <c r="IB25" s="239">
        <v>7</v>
      </c>
      <c r="IC25" s="239"/>
      <c r="ID25" s="116">
        <f t="shared" si="104"/>
        <v>7.1</v>
      </c>
      <c r="IE25" s="117">
        <f t="shared" si="105"/>
        <v>7.1</v>
      </c>
      <c r="IF25" s="118" t="str">
        <f t="shared" si="106"/>
        <v>B</v>
      </c>
      <c r="IG25" s="119">
        <f t="shared" si="107"/>
        <v>3</v>
      </c>
      <c r="IH25" s="119" t="str">
        <f t="shared" si="108"/>
        <v>3.0</v>
      </c>
      <c r="II25" s="137">
        <v>2</v>
      </c>
      <c r="IJ25" s="138">
        <v>2</v>
      </c>
      <c r="IK25" s="301">
        <f t="shared" si="109"/>
        <v>13</v>
      </c>
      <c r="IL25" s="310">
        <f t="shared" si="110"/>
        <v>2.8461538461538463</v>
      </c>
      <c r="IM25" s="312" t="str">
        <f t="shared" si="111"/>
        <v>2.85</v>
      </c>
      <c r="IN25" s="130"/>
      <c r="IO25" s="130"/>
      <c r="IP25" s="130"/>
      <c r="IQ25" s="130"/>
      <c r="IR25" s="130"/>
      <c r="IS25" s="130"/>
      <c r="IT25" s="130"/>
      <c r="IU25" s="130"/>
      <c r="IV25" s="130"/>
      <c r="IW25" s="131"/>
    </row>
    <row r="26" spans="1:257" ht="18">
      <c r="A26" s="22">
        <v>32</v>
      </c>
      <c r="B26" s="22" t="s">
        <v>525</v>
      </c>
      <c r="C26" s="36" t="s">
        <v>619</v>
      </c>
      <c r="D26" s="57" t="s">
        <v>76</v>
      </c>
      <c r="E26" s="2" t="s">
        <v>620</v>
      </c>
      <c r="F26" s="2" t="s">
        <v>622</v>
      </c>
      <c r="G26" s="55" t="s">
        <v>621</v>
      </c>
      <c r="H26" s="37" t="s">
        <v>36</v>
      </c>
      <c r="I26" s="22" t="s">
        <v>67</v>
      </c>
      <c r="J26" s="22" t="s">
        <v>37</v>
      </c>
      <c r="K26" s="38" t="s">
        <v>159</v>
      </c>
      <c r="L26" s="339">
        <v>5.8</v>
      </c>
      <c r="M26" s="339"/>
      <c r="N26" s="339"/>
      <c r="O26" s="339"/>
      <c r="P26" s="339"/>
      <c r="Q26" s="339"/>
      <c r="R26" s="339"/>
      <c r="S26" s="339"/>
      <c r="T26" s="329">
        <f t="shared" si="6"/>
        <v>1.9333333333333333</v>
      </c>
      <c r="U26" s="329">
        <f t="shared" si="6"/>
        <v>0</v>
      </c>
      <c r="V26" s="329">
        <f t="shared" si="6"/>
        <v>0</v>
      </c>
      <c r="W26" s="340"/>
      <c r="X26" s="351"/>
      <c r="Y26" s="351"/>
      <c r="Z26" s="351"/>
      <c r="AA26" s="351"/>
      <c r="AB26" s="328"/>
      <c r="AC26" s="328"/>
      <c r="AD26" s="328"/>
      <c r="AE26" s="328"/>
      <c r="AF26" s="328"/>
      <c r="AG26" s="328"/>
      <c r="AH26" s="328"/>
      <c r="AI26" s="328"/>
      <c r="AJ26" s="328"/>
      <c r="AK26" s="328"/>
      <c r="AL26" s="328"/>
      <c r="AM26" s="328"/>
      <c r="AN26" s="328"/>
      <c r="AO26" s="328"/>
      <c r="AP26" s="328"/>
      <c r="AQ26" s="328"/>
      <c r="AR26" s="186"/>
      <c r="AS26" s="186"/>
      <c r="AT26" s="186"/>
      <c r="AU26" s="326"/>
      <c r="AV26" s="6">
        <v>6.3</v>
      </c>
      <c r="AW26" s="3" t="str">
        <f t="shared" si="7"/>
        <v>C</v>
      </c>
      <c r="AX26" s="4">
        <f t="shared" si="8"/>
        <v>2</v>
      </c>
      <c r="AY26" s="13" t="str">
        <f t="shared" si="9"/>
        <v>2.0</v>
      </c>
      <c r="AZ26" s="104"/>
      <c r="BA26" s="3" t="str">
        <f t="shared" si="10"/>
        <v>F</v>
      </c>
      <c r="BB26" s="4">
        <f t="shared" si="11"/>
        <v>0</v>
      </c>
      <c r="BC26" s="122" t="str">
        <f t="shared" si="12"/>
        <v>0.0</v>
      </c>
      <c r="BD26" s="202">
        <v>5.5</v>
      </c>
      <c r="BE26" s="169">
        <v>4</v>
      </c>
      <c r="BF26" s="169"/>
      <c r="BG26" s="218">
        <f t="shared" si="13"/>
        <v>4.5999999999999996</v>
      </c>
      <c r="BH26" s="219">
        <f t="shared" si="14"/>
        <v>4.5999999999999996</v>
      </c>
      <c r="BI26" s="220" t="str">
        <f t="shared" si="15"/>
        <v>D</v>
      </c>
      <c r="BJ26" s="221">
        <f t="shared" si="16"/>
        <v>1</v>
      </c>
      <c r="BK26" s="221" t="str">
        <f t="shared" si="17"/>
        <v>1.0</v>
      </c>
      <c r="BL26" s="187">
        <v>4</v>
      </c>
      <c r="BM26" s="222">
        <v>4</v>
      </c>
      <c r="BN26" s="192">
        <v>6.7</v>
      </c>
      <c r="BO26" s="190">
        <v>7</v>
      </c>
      <c r="BP26" s="190"/>
      <c r="BQ26" s="218">
        <f t="shared" si="18"/>
        <v>6.9</v>
      </c>
      <c r="BR26" s="219">
        <f t="shared" si="19"/>
        <v>6.9</v>
      </c>
      <c r="BS26" s="220" t="str">
        <f t="shared" si="20"/>
        <v>C+</v>
      </c>
      <c r="BT26" s="221">
        <f t="shared" si="21"/>
        <v>2.5</v>
      </c>
      <c r="BU26" s="221" t="str">
        <f t="shared" si="22"/>
        <v>2.5</v>
      </c>
      <c r="BV26" s="187">
        <v>2</v>
      </c>
      <c r="BW26" s="222">
        <v>2</v>
      </c>
      <c r="BX26" s="252">
        <v>7</v>
      </c>
      <c r="BY26" s="257">
        <v>5</v>
      </c>
      <c r="BZ26" s="257"/>
      <c r="CA26" s="218">
        <f t="shared" si="23"/>
        <v>5.8</v>
      </c>
      <c r="CB26" s="219">
        <f t="shared" si="24"/>
        <v>5.8</v>
      </c>
      <c r="CC26" s="220" t="str">
        <f t="shared" si="25"/>
        <v>C</v>
      </c>
      <c r="CD26" s="221">
        <f t="shared" si="26"/>
        <v>2</v>
      </c>
      <c r="CE26" s="221" t="str">
        <f t="shared" si="27"/>
        <v>2.0</v>
      </c>
      <c r="CF26" s="187">
        <v>2</v>
      </c>
      <c r="CG26" s="222">
        <v>2</v>
      </c>
      <c r="CH26" s="149">
        <v>7</v>
      </c>
      <c r="CI26" s="190">
        <v>8</v>
      </c>
      <c r="CJ26" s="190"/>
      <c r="CK26" s="218">
        <f t="shared" si="28"/>
        <v>7.6</v>
      </c>
      <c r="CL26" s="219">
        <f t="shared" si="29"/>
        <v>7.6</v>
      </c>
      <c r="CM26" s="220" t="str">
        <f t="shared" si="30"/>
        <v>B</v>
      </c>
      <c r="CN26" s="221">
        <f t="shared" si="31"/>
        <v>3</v>
      </c>
      <c r="CO26" s="221" t="str">
        <f t="shared" si="32"/>
        <v>3.0</v>
      </c>
      <c r="CP26" s="187">
        <v>1</v>
      </c>
      <c r="CQ26" s="222">
        <v>1</v>
      </c>
      <c r="CR26" s="149">
        <v>6.4</v>
      </c>
      <c r="CS26" s="240">
        <v>2</v>
      </c>
      <c r="CT26" s="240">
        <v>6</v>
      </c>
      <c r="CU26" s="218">
        <f t="shared" si="33"/>
        <v>3.8</v>
      </c>
      <c r="CV26" s="219">
        <f t="shared" si="34"/>
        <v>6.2</v>
      </c>
      <c r="CW26" s="220" t="str">
        <f t="shared" si="35"/>
        <v>C</v>
      </c>
      <c r="CX26" s="221">
        <f t="shared" si="0"/>
        <v>2</v>
      </c>
      <c r="CY26" s="221" t="str">
        <f t="shared" si="1"/>
        <v>2.0</v>
      </c>
      <c r="CZ26" s="187">
        <v>2</v>
      </c>
      <c r="DA26" s="222">
        <v>2</v>
      </c>
      <c r="DB26" s="149">
        <v>5.3</v>
      </c>
      <c r="DC26" s="240">
        <v>6</v>
      </c>
      <c r="DD26" s="240"/>
      <c r="DE26" s="218">
        <f t="shared" si="36"/>
        <v>5.7</v>
      </c>
      <c r="DF26" s="219">
        <f t="shared" si="37"/>
        <v>5.7</v>
      </c>
      <c r="DG26" s="220" t="str">
        <f t="shared" si="38"/>
        <v>C</v>
      </c>
      <c r="DH26" s="221">
        <f t="shared" si="39"/>
        <v>2</v>
      </c>
      <c r="DI26" s="221" t="str">
        <f t="shared" si="40"/>
        <v>2.0</v>
      </c>
      <c r="DJ26" s="187">
        <v>3</v>
      </c>
      <c r="DK26" s="222">
        <v>3</v>
      </c>
      <c r="DL26" s="302">
        <f t="shared" si="41"/>
        <v>14</v>
      </c>
      <c r="DM26" s="311">
        <f t="shared" si="42"/>
        <v>1.8571428571428572</v>
      </c>
      <c r="DN26" s="313" t="str">
        <f t="shared" si="43"/>
        <v>1.86</v>
      </c>
      <c r="DO26" s="378" t="str">
        <f t="shared" si="44"/>
        <v>Lên lớp</v>
      </c>
      <c r="DP26" s="379">
        <f t="shared" si="45"/>
        <v>14</v>
      </c>
      <c r="DQ26" s="380">
        <f t="shared" si="46"/>
        <v>1.8571428571428572</v>
      </c>
      <c r="DR26" s="381" t="str">
        <f t="shared" si="47"/>
        <v>Lên lớp</v>
      </c>
      <c r="DT26" s="213">
        <v>7.6</v>
      </c>
      <c r="DU26" s="190">
        <v>8</v>
      </c>
      <c r="DV26" s="190"/>
      <c r="DW26" s="218">
        <f t="shared" si="48"/>
        <v>7.8</v>
      </c>
      <c r="DX26" s="219">
        <f t="shared" si="49"/>
        <v>7.8</v>
      </c>
      <c r="DY26" s="220" t="str">
        <f t="shared" si="50"/>
        <v>B</v>
      </c>
      <c r="DZ26" s="221">
        <f t="shared" si="51"/>
        <v>3</v>
      </c>
      <c r="EA26" s="221" t="str">
        <f t="shared" si="52"/>
        <v>3.0</v>
      </c>
      <c r="EB26" s="187">
        <v>3</v>
      </c>
      <c r="EC26" s="222">
        <v>3</v>
      </c>
      <c r="ED26" s="192">
        <v>8.6999999999999993</v>
      </c>
      <c r="EE26" s="190">
        <v>6</v>
      </c>
      <c r="EF26" s="190"/>
      <c r="EG26" s="218">
        <f t="shared" si="53"/>
        <v>7.1</v>
      </c>
      <c r="EH26" s="219">
        <f t="shared" si="54"/>
        <v>7.1</v>
      </c>
      <c r="EI26" s="220" t="str">
        <f t="shared" si="55"/>
        <v>B</v>
      </c>
      <c r="EJ26" s="221">
        <f t="shared" si="56"/>
        <v>3</v>
      </c>
      <c r="EK26" s="221" t="str">
        <f t="shared" si="57"/>
        <v>3.0</v>
      </c>
      <c r="EL26" s="187">
        <v>3</v>
      </c>
      <c r="EM26" s="222">
        <v>3</v>
      </c>
      <c r="EN26" s="210">
        <v>6.6</v>
      </c>
      <c r="EO26" s="257">
        <v>7</v>
      </c>
      <c r="EP26" s="257"/>
      <c r="EQ26" s="218">
        <f t="shared" si="58"/>
        <v>6.8</v>
      </c>
      <c r="ER26" s="219">
        <f t="shared" si="59"/>
        <v>6.8</v>
      </c>
      <c r="ES26" s="220" t="str">
        <f t="shared" si="60"/>
        <v>C+</v>
      </c>
      <c r="ET26" s="221">
        <f t="shared" si="61"/>
        <v>2.5</v>
      </c>
      <c r="EU26" s="221" t="str">
        <f t="shared" si="62"/>
        <v>2.5</v>
      </c>
      <c r="EV26" s="187">
        <v>2</v>
      </c>
      <c r="EW26" s="222">
        <v>2</v>
      </c>
      <c r="EX26" s="210">
        <v>6.8</v>
      </c>
      <c r="EY26" s="190">
        <v>8</v>
      </c>
      <c r="EZ26" s="190"/>
      <c r="FA26" s="218">
        <f t="shared" si="63"/>
        <v>7.5</v>
      </c>
      <c r="FB26" s="219">
        <f t="shared" si="64"/>
        <v>7.5</v>
      </c>
      <c r="FC26" s="220" t="str">
        <f t="shared" si="65"/>
        <v>B</v>
      </c>
      <c r="FD26" s="221">
        <f t="shared" si="66"/>
        <v>3</v>
      </c>
      <c r="FE26" s="221" t="str">
        <f t="shared" si="67"/>
        <v>3.0</v>
      </c>
      <c r="FF26" s="187">
        <v>3</v>
      </c>
      <c r="FG26" s="222">
        <v>3</v>
      </c>
      <c r="FH26" s="149">
        <v>7.2</v>
      </c>
      <c r="FI26" s="240">
        <v>7</v>
      </c>
      <c r="FJ26" s="240"/>
      <c r="FK26" s="218">
        <f t="shared" si="68"/>
        <v>7.1</v>
      </c>
      <c r="FL26" s="219">
        <f t="shared" si="69"/>
        <v>7.1</v>
      </c>
      <c r="FM26" s="220" t="str">
        <f t="shared" si="70"/>
        <v>B</v>
      </c>
      <c r="FN26" s="221">
        <f t="shared" si="71"/>
        <v>3</v>
      </c>
      <c r="FO26" s="221" t="str">
        <f t="shared" si="2"/>
        <v>3.0</v>
      </c>
      <c r="FP26" s="187">
        <v>3</v>
      </c>
      <c r="FQ26" s="222">
        <v>3</v>
      </c>
      <c r="FR26" s="302">
        <f t="shared" si="72"/>
        <v>14</v>
      </c>
      <c r="FS26" s="311">
        <f t="shared" si="73"/>
        <v>2.9285714285714284</v>
      </c>
      <c r="FT26" s="313" t="str">
        <f t="shared" si="74"/>
        <v>2.93</v>
      </c>
      <c r="FU26" s="190" t="str">
        <f t="shared" si="75"/>
        <v>Lên lớp</v>
      </c>
      <c r="FV26" s="530">
        <f t="shared" si="76"/>
        <v>28</v>
      </c>
      <c r="FW26" s="311">
        <f t="shared" si="77"/>
        <v>2.3928571428571428</v>
      </c>
      <c r="FX26" s="313" t="str">
        <f t="shared" si="78"/>
        <v>2.39</v>
      </c>
      <c r="FY26" s="531">
        <f t="shared" si="79"/>
        <v>28</v>
      </c>
      <c r="FZ26" s="532">
        <f t="shared" si="80"/>
        <v>2.3928571428571428</v>
      </c>
      <c r="GA26" s="533" t="str">
        <f t="shared" si="81"/>
        <v>Lên lớp</v>
      </c>
      <c r="GB26" s="133"/>
      <c r="GC26" s="149">
        <v>9.1999999999999993</v>
      </c>
      <c r="GD26" s="240">
        <v>8</v>
      </c>
      <c r="GE26" s="240"/>
      <c r="GF26" s="218">
        <f t="shared" si="82"/>
        <v>8.5</v>
      </c>
      <c r="GG26" s="219">
        <f t="shared" si="83"/>
        <v>8.5</v>
      </c>
      <c r="GH26" s="220" t="str">
        <f t="shared" si="3"/>
        <v>A</v>
      </c>
      <c r="GI26" s="221">
        <f t="shared" si="4"/>
        <v>4</v>
      </c>
      <c r="GJ26" s="221" t="str">
        <f t="shared" si="5"/>
        <v>4.0</v>
      </c>
      <c r="GK26" s="187">
        <v>3</v>
      </c>
      <c r="GL26" s="222">
        <v>3</v>
      </c>
      <c r="GM26" s="210">
        <v>7.6</v>
      </c>
      <c r="GN26" s="240">
        <v>8</v>
      </c>
      <c r="GO26" s="240"/>
      <c r="GP26" s="218">
        <f t="shared" si="84"/>
        <v>7.8</v>
      </c>
      <c r="GQ26" s="219">
        <f t="shared" si="85"/>
        <v>7.8</v>
      </c>
      <c r="GR26" s="220" t="str">
        <f t="shared" si="86"/>
        <v>B</v>
      </c>
      <c r="GS26" s="221">
        <f t="shared" si="87"/>
        <v>3</v>
      </c>
      <c r="GT26" s="221" t="str">
        <f t="shared" si="88"/>
        <v>3.0</v>
      </c>
      <c r="GU26" s="187">
        <v>2</v>
      </c>
      <c r="GV26" s="222">
        <v>2</v>
      </c>
      <c r="GW26" s="149">
        <v>8</v>
      </c>
      <c r="GX26" s="190">
        <v>7</v>
      </c>
      <c r="GY26" s="190"/>
      <c r="GZ26" s="218">
        <f t="shared" si="89"/>
        <v>7.4</v>
      </c>
      <c r="HA26" s="219">
        <f t="shared" si="90"/>
        <v>7.4</v>
      </c>
      <c r="HB26" s="220" t="str">
        <f t="shared" si="91"/>
        <v>B</v>
      </c>
      <c r="HC26" s="221">
        <f t="shared" si="92"/>
        <v>3</v>
      </c>
      <c r="HD26" s="221" t="str">
        <f t="shared" si="93"/>
        <v>3.0</v>
      </c>
      <c r="HE26" s="187">
        <v>2</v>
      </c>
      <c r="HF26" s="222">
        <v>2</v>
      </c>
      <c r="HG26" s="192">
        <v>7.4</v>
      </c>
      <c r="HH26" s="240">
        <v>6</v>
      </c>
      <c r="HI26" s="240"/>
      <c r="HJ26" s="218">
        <f t="shared" si="94"/>
        <v>6.6</v>
      </c>
      <c r="HK26" s="219">
        <f t="shared" si="95"/>
        <v>6.6</v>
      </c>
      <c r="HL26" s="220" t="str">
        <f t="shared" si="96"/>
        <v>C+</v>
      </c>
      <c r="HM26" s="221">
        <f t="shared" si="97"/>
        <v>2.5</v>
      </c>
      <c r="HN26" s="221" t="str">
        <f t="shared" si="98"/>
        <v>2.5</v>
      </c>
      <c r="HO26" s="187">
        <v>2</v>
      </c>
      <c r="HP26" s="222">
        <v>2</v>
      </c>
      <c r="HQ26" s="210">
        <v>6.5</v>
      </c>
      <c r="HR26" s="240">
        <v>0</v>
      </c>
      <c r="HS26" s="240">
        <v>7</v>
      </c>
      <c r="HT26" s="218">
        <f t="shared" si="99"/>
        <v>2.6</v>
      </c>
      <c r="HU26" s="219">
        <f t="shared" si="100"/>
        <v>6.8</v>
      </c>
      <c r="HV26" s="220" t="str">
        <f t="shared" si="101"/>
        <v>C+</v>
      </c>
      <c r="HW26" s="221">
        <f t="shared" si="102"/>
        <v>2.5</v>
      </c>
      <c r="HX26" s="221" t="str">
        <f t="shared" si="103"/>
        <v>2.5</v>
      </c>
      <c r="HY26" s="187">
        <v>2</v>
      </c>
      <c r="HZ26" s="222">
        <v>2</v>
      </c>
      <c r="IA26" s="210">
        <v>7.2</v>
      </c>
      <c r="IB26" s="240">
        <v>8</v>
      </c>
      <c r="IC26" s="240"/>
      <c r="ID26" s="218">
        <f t="shared" si="104"/>
        <v>7.7</v>
      </c>
      <c r="IE26" s="219">
        <f t="shared" si="105"/>
        <v>7.7</v>
      </c>
      <c r="IF26" s="220" t="str">
        <f t="shared" si="106"/>
        <v>B</v>
      </c>
      <c r="IG26" s="221">
        <f t="shared" si="107"/>
        <v>3</v>
      </c>
      <c r="IH26" s="221" t="str">
        <f t="shared" si="108"/>
        <v>3.0</v>
      </c>
      <c r="II26" s="187">
        <v>2</v>
      </c>
      <c r="IJ26" s="222">
        <v>2</v>
      </c>
      <c r="IK26" s="302">
        <f t="shared" si="109"/>
        <v>13</v>
      </c>
      <c r="IL26" s="311">
        <f t="shared" si="110"/>
        <v>3.0769230769230771</v>
      </c>
      <c r="IM26" s="313" t="str">
        <f t="shared" si="111"/>
        <v>3.08</v>
      </c>
      <c r="IN26" s="132"/>
      <c r="IO26" s="132"/>
      <c r="IP26" s="132"/>
      <c r="IQ26" s="132"/>
      <c r="IR26" s="132"/>
      <c r="IS26" s="132"/>
      <c r="IT26" s="132"/>
      <c r="IU26" s="132"/>
      <c r="IV26" s="132"/>
      <c r="IW26" s="133"/>
    </row>
    <row r="27" spans="1:257">
      <c r="L27" s="341"/>
      <c r="M27" s="341"/>
      <c r="N27" s="341"/>
      <c r="O27" s="341"/>
      <c r="P27" s="341"/>
      <c r="Q27" s="341"/>
      <c r="R27" s="341"/>
      <c r="S27" s="341"/>
      <c r="T27" s="329">
        <f t="shared" si="6"/>
        <v>0</v>
      </c>
      <c r="U27" s="329">
        <f t="shared" si="6"/>
        <v>0</v>
      </c>
      <c r="V27" s="329">
        <f t="shared" si="6"/>
        <v>0</v>
      </c>
      <c r="W27" s="342"/>
      <c r="X27" s="343"/>
      <c r="Y27" s="343"/>
      <c r="Z27" s="343"/>
      <c r="AA27" s="343"/>
    </row>
    <row r="28" spans="1:257">
      <c r="L28" s="343"/>
      <c r="M28" s="343"/>
      <c r="N28" s="343"/>
      <c r="O28" s="343"/>
      <c r="P28" s="343"/>
      <c r="Q28" s="343"/>
      <c r="R28" s="343"/>
      <c r="S28" s="343"/>
      <c r="T28" s="343"/>
      <c r="U28" s="343"/>
      <c r="V28" s="343"/>
      <c r="W28" s="343"/>
      <c r="X28" s="343"/>
      <c r="Y28" s="343"/>
      <c r="Z28" s="343"/>
      <c r="AA28" s="343"/>
    </row>
    <row r="29" spans="1:257" ht="18">
      <c r="A29" s="22">
        <v>28</v>
      </c>
      <c r="B29" s="22" t="s">
        <v>525</v>
      </c>
      <c r="C29" s="36" t="s">
        <v>610</v>
      </c>
      <c r="D29" s="53" t="s">
        <v>542</v>
      </c>
      <c r="E29" s="402" t="s">
        <v>611</v>
      </c>
      <c r="F29" s="622" t="s">
        <v>1251</v>
      </c>
      <c r="G29" s="55" t="s">
        <v>612</v>
      </c>
      <c r="H29" s="37" t="s">
        <v>36</v>
      </c>
      <c r="I29" s="22" t="s">
        <v>631</v>
      </c>
      <c r="J29" s="22" t="s">
        <v>37</v>
      </c>
      <c r="K29" s="38" t="s">
        <v>38</v>
      </c>
      <c r="L29" s="331">
        <v>4.5</v>
      </c>
      <c r="M29" s="331"/>
      <c r="N29" s="331"/>
      <c r="O29" s="331"/>
      <c r="P29" s="331"/>
      <c r="Q29" s="331"/>
      <c r="R29" s="331"/>
      <c r="S29" s="331"/>
      <c r="T29" s="329">
        <f>(L29+P29*2)/3</f>
        <v>1.5</v>
      </c>
      <c r="U29" s="329">
        <f>(M29+Q29*2)/3</f>
        <v>0</v>
      </c>
      <c r="V29" s="329">
        <f>(N29+R29*2)/3</f>
        <v>0</v>
      </c>
      <c r="W29" s="332"/>
      <c r="X29" s="347"/>
      <c r="Y29" s="347"/>
      <c r="Z29" s="347"/>
      <c r="AA29" s="347"/>
      <c r="AB29" s="38"/>
      <c r="AC29" s="38"/>
      <c r="AD29" s="38"/>
      <c r="AE29" s="38"/>
      <c r="AF29" s="38"/>
      <c r="AG29" s="38"/>
      <c r="AH29" s="38"/>
      <c r="AI29" s="38"/>
      <c r="AJ29" s="38"/>
      <c r="AK29" s="38"/>
      <c r="AL29" s="38"/>
      <c r="AM29" s="38"/>
      <c r="AN29" s="38"/>
      <c r="AO29" s="38"/>
      <c r="AP29" s="38"/>
      <c r="AQ29" s="38"/>
      <c r="AR29" s="22"/>
      <c r="AS29" s="22"/>
      <c r="AT29" s="22"/>
      <c r="AU29" s="97"/>
      <c r="AV29" s="6">
        <v>7</v>
      </c>
      <c r="AW29" s="3" t="str">
        <f>IF(AV29&gt;=8.5,"A",IF(AV29&gt;=8,"B+",IF(AV29&gt;=7,"B",IF(AV29&gt;=6.5,"C+",IF(AV29&gt;=5.5,"C",IF(AV29&gt;=5,"D+",IF(AV29&gt;=4,"D","F")))))))</f>
        <v>B</v>
      </c>
      <c r="AX29" s="4">
        <f>IF(AW29="A",4,IF(AW29="B+",3.5,IF(AW29="B",3,IF(AW29="C+",2.5,IF(AW29="C",2,IF(AW29="D+",1.5,IF(AW29="D",1,0)))))))</f>
        <v>3</v>
      </c>
      <c r="AY29" s="13" t="str">
        <f>TEXT(AX29,"0.0")</f>
        <v>3.0</v>
      </c>
      <c r="AZ29" s="15">
        <v>6</v>
      </c>
      <c r="BA29" s="3" t="str">
        <f>IF(AZ29&gt;=8.5,"A",IF(AZ29&gt;=8,"B+",IF(AZ29&gt;=7,"B",IF(AZ29&gt;=6.5,"C+",IF(AZ29&gt;=5.5,"C",IF(AZ29&gt;=5,"D+",IF(AZ29&gt;=4,"D","F")))))))</f>
        <v>C</v>
      </c>
      <c r="BB29" s="4">
        <f>IF(BA29="A",4,IF(BA29="B+",3.5,IF(BA29="B",3,IF(BA29="C+",2.5,IF(BA29="C",2,IF(BA29="D+",1.5,IF(BA29="D",1,0)))))))</f>
        <v>2</v>
      </c>
      <c r="BC29" s="122" t="str">
        <f>TEXT(BB29,"0.0")</f>
        <v>2.0</v>
      </c>
      <c r="BD29" s="201">
        <v>3.8</v>
      </c>
      <c r="BE29" s="225"/>
      <c r="BF29" s="225"/>
      <c r="BG29" s="116">
        <f>ROUND((BD29*0.4+BE29*0.6),1)</f>
        <v>1.5</v>
      </c>
      <c r="BH29" s="117">
        <f>ROUND(MAX((BD29*0.4+BE29*0.6),(BD29*0.4+BF29*0.6)),1)</f>
        <v>1.5</v>
      </c>
      <c r="BI29" s="118" t="str">
        <f>IF(BH29&gt;=8.5,"A",IF(BH29&gt;=8,"B+",IF(BH29&gt;=7,"B",IF(BH29&gt;=6.5,"C+",IF(BH29&gt;=5.5,"C",IF(BH29&gt;=5,"D+",IF(BH29&gt;=4,"D","F")))))))</f>
        <v>F</v>
      </c>
      <c r="BJ29" s="119">
        <f>IF(BI29="A",4,IF(BI29="B+",3.5,IF(BI29="B",3,IF(BI29="C+",2.5,IF(BI29="C",2,IF(BI29="D+",1.5,IF(BI29="D",1,0)))))))</f>
        <v>0</v>
      </c>
      <c r="BK29" s="119" t="str">
        <f>TEXT(BJ29,"0.0")</f>
        <v>0.0</v>
      </c>
      <c r="BL29" s="137">
        <v>4</v>
      </c>
      <c r="BM29" s="138"/>
      <c r="BN29" s="191">
        <v>6</v>
      </c>
      <c r="BO29" s="189">
        <v>5</v>
      </c>
      <c r="BP29" s="189"/>
      <c r="BQ29" s="116">
        <f>ROUND((BN29*0.4+BO29*0.6),1)</f>
        <v>5.4</v>
      </c>
      <c r="BR29" s="117">
        <f>ROUND(MAX((BN29*0.4+BO29*0.6),(BN29*0.4+BP29*0.6)),1)</f>
        <v>5.4</v>
      </c>
      <c r="BS29" s="118" t="str">
        <f>IF(BR29&gt;=8.5,"A",IF(BR29&gt;=8,"B+",IF(BR29&gt;=7,"B",IF(BR29&gt;=6.5,"C+",IF(BR29&gt;=5.5,"C",IF(BR29&gt;=5,"D+",IF(BR29&gt;=4,"D","F")))))))</f>
        <v>D+</v>
      </c>
      <c r="BT29" s="119">
        <f>IF(BS29="A",4,IF(BS29="B+",3.5,IF(BS29="B",3,IF(BS29="C+",2.5,IF(BS29="C",2,IF(BS29="D+",1.5,IF(BS29="D",1,0)))))))</f>
        <v>1.5</v>
      </c>
      <c r="BU29" s="119" t="str">
        <f>TEXT(BT29,"0.0")</f>
        <v>1.5</v>
      </c>
      <c r="BV29" s="137">
        <v>2</v>
      </c>
      <c r="BW29" s="138">
        <v>2</v>
      </c>
      <c r="BX29" s="251">
        <v>5.7</v>
      </c>
      <c r="BY29" s="256">
        <v>4</v>
      </c>
      <c r="BZ29" s="256"/>
      <c r="CA29" s="116">
        <f>ROUND((BX29*0.4+BY29*0.6),1)</f>
        <v>4.7</v>
      </c>
      <c r="CB29" s="117">
        <f>ROUND(MAX((BX29*0.4+BY29*0.6),(BX29*0.4+BZ29*0.6)),1)</f>
        <v>4.7</v>
      </c>
      <c r="CC29" s="118" t="str">
        <f>IF(CB29&gt;=8.5,"A",IF(CB29&gt;=8,"B+",IF(CB29&gt;=7,"B",IF(CB29&gt;=6.5,"C+",IF(CB29&gt;=5.5,"C",IF(CB29&gt;=5,"D+",IF(CB29&gt;=4,"D","F")))))))</f>
        <v>D</v>
      </c>
      <c r="CD29" s="119">
        <f>IF(CC29="A",4,IF(CC29="B+",3.5,IF(CC29="B",3,IF(CC29="C+",2.5,IF(CC29="C",2,IF(CC29="D+",1.5,IF(CC29="D",1,0)))))))</f>
        <v>1</v>
      </c>
      <c r="CE29" s="119" t="str">
        <f>TEXT(CD29,"0.0")</f>
        <v>1.0</v>
      </c>
      <c r="CF29" s="137">
        <v>2</v>
      </c>
      <c r="CG29" s="138">
        <v>2</v>
      </c>
      <c r="CH29" s="148">
        <v>6.7</v>
      </c>
      <c r="CI29" s="189">
        <v>8</v>
      </c>
      <c r="CJ29" s="189"/>
      <c r="CK29" s="116">
        <f>ROUND((CH29*0.4+CI29*0.6),1)</f>
        <v>7.5</v>
      </c>
      <c r="CL29" s="117">
        <f>ROUND(MAX((CH29*0.4+CI29*0.6),(CH29*0.4+CJ29*0.6)),1)</f>
        <v>7.5</v>
      </c>
      <c r="CM29" s="118" t="str">
        <f>IF(CL29&gt;=8.5,"A",IF(CL29&gt;=8,"B+",IF(CL29&gt;=7,"B",IF(CL29&gt;=6.5,"C+",IF(CL29&gt;=5.5,"C",IF(CL29&gt;=5,"D+",IF(CL29&gt;=4,"D","F")))))))</f>
        <v>B</v>
      </c>
      <c r="CN29" s="119">
        <f>IF(CM29="A",4,IF(CM29="B+",3.5,IF(CM29="B",3,IF(CM29="C+",2.5,IF(CM29="C",2,IF(CM29="D+",1.5,IF(CM29="D",1,0)))))))</f>
        <v>3</v>
      </c>
      <c r="CO29" s="119" t="str">
        <f>TEXT(CN29,"0.0")</f>
        <v>3.0</v>
      </c>
      <c r="CP29" s="137">
        <v>1</v>
      </c>
      <c r="CQ29" s="138">
        <v>1</v>
      </c>
      <c r="CR29" s="148">
        <v>5</v>
      </c>
      <c r="CS29" s="239">
        <v>4</v>
      </c>
      <c r="CT29" s="239"/>
      <c r="CU29" s="116">
        <f>ROUND((CR29*0.4+CS29*0.6),1)</f>
        <v>4.4000000000000004</v>
      </c>
      <c r="CV29" s="117">
        <f>ROUND(MAX((CR29*0.4+CS29*0.6),(CR29*0.4+CT29*0.6)),1)</f>
        <v>4.4000000000000004</v>
      </c>
      <c r="CW29" s="118" t="str">
        <f>IF(CV29&gt;=8.5,"A",IF(CV29&gt;=8,"B+",IF(CV29&gt;=7,"B",IF(CV29&gt;=6.5,"C+",IF(CV29&gt;=5.5,"C",IF(CV29&gt;=5,"D+",IF(CV29&gt;=4,"D","F")))))))</f>
        <v>D</v>
      </c>
      <c r="CX29" s="119">
        <f>IF(CW29="A",4,IF(CW29="B+",3.5,IF(CW29="B",3,IF(CW29="C+",2.5,IF(CW29="C",2,IF(CW29="D+",1.5,IF(CW29="D",1,0)))))))</f>
        <v>1</v>
      </c>
      <c r="CY29" s="119" t="str">
        <f>TEXT(CX29,"0.0")</f>
        <v>1.0</v>
      </c>
      <c r="CZ29" s="137">
        <v>2</v>
      </c>
      <c r="DA29" s="138">
        <v>2</v>
      </c>
      <c r="DB29" s="171">
        <v>4.8</v>
      </c>
      <c r="DC29" s="239"/>
      <c r="DD29" s="239"/>
      <c r="DE29" s="116">
        <f>ROUND((DB29*0.4+DC29*0.6),1)</f>
        <v>1.9</v>
      </c>
      <c r="DF29" s="117">
        <f>ROUND(MAX((DB29*0.4+DC29*0.6),(DB29*0.4+DD29*0.6)),1)</f>
        <v>1.9</v>
      </c>
      <c r="DG29" s="118" t="str">
        <f>IF(DF29&gt;=8.5,"A",IF(DF29&gt;=8,"B+",IF(DF29&gt;=7,"B",IF(DF29&gt;=6.5,"C+",IF(DF29&gt;=5.5,"C",IF(DF29&gt;=5,"D+",IF(DF29&gt;=4,"D","F")))))))</f>
        <v>F</v>
      </c>
      <c r="DH29" s="119">
        <f>IF(DG29="A",4,IF(DG29="B+",3.5,IF(DG29="B",3,IF(DG29="C+",2.5,IF(DG29="C",2,IF(DG29="D+",1.5,IF(DG29="D",1,0)))))))</f>
        <v>0</v>
      </c>
      <c r="DI29" s="119" t="str">
        <f>TEXT(DH29,"0.0")</f>
        <v>0.0</v>
      </c>
      <c r="DJ29" s="137">
        <v>3</v>
      </c>
      <c r="DK29" s="138"/>
      <c r="DL29" s="301">
        <f>BL29+BV29+CF29+CP29+CZ29+DJ29</f>
        <v>14</v>
      </c>
      <c r="DM29" s="310">
        <f>(BJ29*BL29+BT29*BV29+CD29*CF29+CN29*CP29+CX29*CZ29+DH29*DJ29)/DL29</f>
        <v>0.7142857142857143</v>
      </c>
      <c r="DN29" s="312" t="str">
        <f>TEXT(DM29,"0.00")</f>
        <v>0.71</v>
      </c>
      <c r="DO29" s="400" t="str">
        <f>IF(AND(DM29&lt;0.8),"Cảnh báo KQHT","Lên lớp")</f>
        <v>Cảnh báo KQHT</v>
      </c>
      <c r="DP29" s="297">
        <f>BM29+BW29+CG29+CQ29+DA29+DK29</f>
        <v>7</v>
      </c>
      <c r="DQ29" s="298">
        <f xml:space="preserve"> (BM29*BJ29+BT29*BW29+CD29*CG29+CN29*CQ29+CX29*DA29+DH29*DK29)/DP29</f>
        <v>1.4285714285714286</v>
      </c>
      <c r="DR29" s="296" t="str">
        <f>IF(AND(DQ29&lt;1.2),"Cảnh báo KQHT","Lên lớp")</f>
        <v>Lên lớp</v>
      </c>
      <c r="DS29" s="413" t="s">
        <v>929</v>
      </c>
      <c r="DT29" s="247">
        <v>0</v>
      </c>
      <c r="DU29" s="189"/>
      <c r="DV29" s="189"/>
      <c r="DW29" s="116">
        <f>ROUND((DT29*0.4+DU29*0.6),1)</f>
        <v>0</v>
      </c>
      <c r="DX29" s="117">
        <f>ROUND(MAX((DT29*0.4+DU29*0.6),(DT29*0.4+DV29*0.6)),1)</f>
        <v>0</v>
      </c>
      <c r="DY29" s="118" t="str">
        <f>IF(DX29&gt;=8.5,"A",IF(DX29&gt;=8,"B+",IF(DX29&gt;=7,"B",IF(DX29&gt;=6.5,"C+",IF(DX29&gt;=5.5,"C",IF(DX29&gt;=5,"D+",IF(DX29&gt;=4,"D","F")))))))</f>
        <v>F</v>
      </c>
      <c r="DZ29" s="119">
        <f>IF(DY29="A",4,IF(DY29="B+",3.5,IF(DY29="B",3,IF(DY29="C+",2.5,IF(DY29="C",2,IF(DY29="D+",1.5,IF(DY29="D",1,0)))))))</f>
        <v>0</v>
      </c>
      <c r="EA29" s="119" t="str">
        <f>TEXT(DZ29,"0.0")</f>
        <v>0.0</v>
      </c>
      <c r="EB29" s="137">
        <v>3</v>
      </c>
      <c r="EC29" s="138"/>
      <c r="ED29" s="325"/>
      <c r="EE29" s="189"/>
      <c r="EF29" s="189"/>
      <c r="EG29" s="116">
        <f>ROUND((ED29*0.4+EE29*0.6),1)</f>
        <v>0</v>
      </c>
      <c r="EH29" s="117">
        <f>ROUND(MAX((ED29*0.4+EE29*0.6),(ED29*0.4+EF29*0.6)),1)</f>
        <v>0</v>
      </c>
      <c r="EI29" s="118" t="str">
        <f>IF(EH29&gt;=8.5,"A",IF(EH29&gt;=8,"B+",IF(EH29&gt;=7,"B",IF(EH29&gt;=6.5,"C+",IF(EH29&gt;=5.5,"C",IF(EH29&gt;=5,"D+",IF(EH29&gt;=4,"D","F")))))))</f>
        <v>F</v>
      </c>
      <c r="EJ29" s="119">
        <f>IF(EI29="A",4,IF(EI29="B+",3.5,IF(EI29="B",3,IF(EI29="C+",2.5,IF(EI29="C",2,IF(EI29="D+",1.5,IF(EI29="D",1,0)))))))</f>
        <v>0</v>
      </c>
      <c r="EK29" s="119" t="str">
        <f>TEXT(EJ29,"0.0")</f>
        <v>0.0</v>
      </c>
      <c r="EL29" s="137">
        <v>3</v>
      </c>
      <c r="EM29" s="138"/>
      <c r="EN29" s="209">
        <v>5.8</v>
      </c>
      <c r="EO29" s="258"/>
      <c r="EP29" s="258"/>
      <c r="EQ29" s="116">
        <f>ROUND((EN29*0.4+EO29*0.6),1)</f>
        <v>2.2999999999999998</v>
      </c>
      <c r="ER29" s="117">
        <f>ROUND(MAX((EN29*0.4+EO29*0.6),(EN29*0.4+EP29*0.6)),1)</f>
        <v>2.2999999999999998</v>
      </c>
      <c r="ES29" s="118" t="str">
        <f>IF(ER29&gt;=8.5,"A",IF(ER29&gt;=8,"B+",IF(ER29&gt;=7,"B",IF(ER29&gt;=6.5,"C+",IF(ER29&gt;=5.5,"C",IF(ER29&gt;=5,"D+",IF(ER29&gt;=4,"D","F")))))))</f>
        <v>F</v>
      </c>
      <c r="ET29" s="119">
        <f>IF(ES29="A",4,IF(ES29="B+",3.5,IF(ES29="B",3,IF(ES29="C+",2.5,IF(ES29="C",2,IF(ES29="D+",1.5,IF(ES29="D",1,0)))))))</f>
        <v>0</v>
      </c>
      <c r="EU29" s="119" t="str">
        <f>TEXT(ET29,"0.0")</f>
        <v>0.0</v>
      </c>
      <c r="EV29" s="137">
        <v>2</v>
      </c>
      <c r="EW29" s="138"/>
      <c r="EX29" s="414">
        <v>0</v>
      </c>
      <c r="EY29" s="189"/>
      <c r="EZ29" s="189"/>
      <c r="FA29" s="116">
        <f>ROUND((EX29*0.4+EY29*0.6),1)</f>
        <v>0</v>
      </c>
      <c r="FB29" s="117">
        <f>ROUND(MAX((EX29*0.4+EY29*0.6),(EX29*0.4+EZ29*0.6)),1)</f>
        <v>0</v>
      </c>
      <c r="FC29" s="118" t="str">
        <f>IF(FB29&gt;=8.5,"A",IF(FB29&gt;=8,"B+",IF(FB29&gt;=7,"B",IF(FB29&gt;=6.5,"C+",IF(FB29&gt;=5.5,"C",IF(FB29&gt;=5,"D+",IF(FB29&gt;=4,"D","F")))))))</f>
        <v>F</v>
      </c>
      <c r="FD29" s="119">
        <f>IF(FC29="A",4,IF(FC29="B+",3.5,IF(FC29="B",3,IF(FC29="C+",2.5,IF(FC29="C",2,IF(FC29="D+",1.5,IF(FC29="D",1,0)))))))</f>
        <v>0</v>
      </c>
      <c r="FE29" s="119" t="str">
        <f>TEXT(FD29,"0.0")</f>
        <v>0.0</v>
      </c>
      <c r="FF29" s="137">
        <v>3</v>
      </c>
      <c r="FG29" s="138"/>
      <c r="FH29" s="148"/>
      <c r="FI29" s="239"/>
      <c r="FJ29" s="239"/>
      <c r="FK29" s="116">
        <f>ROUND((FH29*0.4+FI29*0.6),1)</f>
        <v>0</v>
      </c>
      <c r="FL29" s="117">
        <f>ROUND(MAX((FH29*0.4+FI29*0.6),(FH29*0.4+FJ29*0.6)),1)</f>
        <v>0</v>
      </c>
      <c r="FM29" s="118" t="str">
        <f>IF(FL29&gt;=8.5,"A",IF(FL29&gt;=8,"B+",IF(FL29&gt;=7,"B",IF(FL29&gt;=6.5,"C+",IF(FL29&gt;=5.5,"C",IF(FL29&gt;=5,"D+",IF(FL29&gt;=4,"D","F")))))))</f>
        <v>F</v>
      </c>
      <c r="FN29" s="119">
        <f>IF(FM29="A",4,IF(FM29="B+",3.5,IF(FM29="B",3,IF(FM29="C+",2.5,IF(FM29="C",2,IF(FM29="D+",1.5,IF(FM29="D",1,0)))))))</f>
        <v>0</v>
      </c>
      <c r="FO29" s="119" t="str">
        <f>TEXT(FN29,"0.0")</f>
        <v>0.0</v>
      </c>
      <c r="FP29" s="137">
        <v>3</v>
      </c>
      <c r="FQ29" s="138"/>
      <c r="FR29" s="301">
        <f>EB29+EL29+EV29+FF29+FP29</f>
        <v>14</v>
      </c>
      <c r="FS29" s="310">
        <f>(DZ29*EB29+EJ29*EL29+ET29*EV29+FD29*FF29+FN29*FP29)/FR29</f>
        <v>0</v>
      </c>
      <c r="FT29" s="312" t="str">
        <f>TEXT(FS29,"0.00")</f>
        <v>0.00</v>
      </c>
      <c r="FU29" s="534" t="str">
        <f>IF(AND(FS29&lt;1),"Cảnh báo KQHT","Lên lớp")</f>
        <v>Cảnh báo KQHT</v>
      </c>
      <c r="FV29" s="526">
        <f>DL29+FR29</f>
        <v>28</v>
      </c>
      <c r="FW29" s="310">
        <f>(DM29*DL29+FR29*FS29)/FV29</f>
        <v>0.35714285714285715</v>
      </c>
      <c r="FX29" s="312" t="str">
        <f>TEXT(FW29,"0.00")</f>
        <v>0.36</v>
      </c>
      <c r="FY29" s="527">
        <f>FQ29+FG29+EW29+EM29+EC29+DK29+DA29+CQ29+CG29+BW29+BM29</f>
        <v>7</v>
      </c>
      <c r="FZ29" s="528">
        <f>(FQ29*FN29+FG29*FD29+EW29*ET29+EM29*EJ29+EC29*DZ29+DK29*DH29+DA29*CX29+CQ29*CN29+CG29*CD29+BW29*BT29+BM29*BJ29)/FY29</f>
        <v>1.4285714285714286</v>
      </c>
      <c r="GA29" s="529" t="str">
        <f>IF(AND(FZ29&lt;1.2),"Cảnh báo KQHT","Lên lớp")</f>
        <v>Lên lớp</v>
      </c>
      <c r="GB29" s="535" t="s">
        <v>1000</v>
      </c>
      <c r="GC29" s="287"/>
      <c r="GD29" s="239"/>
      <c r="GE29" s="239"/>
      <c r="GF29" s="116">
        <f>ROUND((GC29*0.4+GD29*0.6),1)</f>
        <v>0</v>
      </c>
      <c r="GG29" s="117">
        <f>ROUND(MAX((GC29*0.4+GD29*0.6),(GC29*0.4+GE29*0.6)),1)</f>
        <v>0</v>
      </c>
      <c r="GH29" s="118" t="str">
        <f>IF(GG29&gt;=8.5,"A",IF(GG29&gt;=8,"B+",IF(GG29&gt;=7,"B",IF(GG29&gt;=6.5,"C+",IF(GG29&gt;=5.5,"C",IF(GG29&gt;=5,"D+",IF(GG29&gt;=4,"D","F")))))))</f>
        <v>F</v>
      </c>
      <c r="GI29" s="119">
        <f>IF(GH29="A",4,IF(GH29="B+",3.5,IF(GH29="B",3,IF(GH29="C+",2.5,IF(GH29="C",2,IF(GH29="D+",1.5,IF(GH29="D",1,0)))))))</f>
        <v>0</v>
      </c>
      <c r="GJ29" s="119" t="str">
        <f>TEXT(GI29,"0.0")</f>
        <v>0.0</v>
      </c>
      <c r="GK29" s="137">
        <v>3</v>
      </c>
      <c r="GL29" s="138"/>
      <c r="GM29" s="414">
        <v>0</v>
      </c>
      <c r="GN29" s="239"/>
      <c r="GO29" s="239"/>
      <c r="GP29" s="116">
        <f>ROUND((GM29*0.4+GN29*0.6),1)</f>
        <v>0</v>
      </c>
      <c r="GQ29" s="117">
        <f>ROUND(MAX((GM29*0.4+GN29*0.6),(GM29*0.4+GO29*0.6)),1)</f>
        <v>0</v>
      </c>
      <c r="GR29" s="118" t="str">
        <f>IF(GQ29&gt;=8.5,"A",IF(GQ29&gt;=8,"B+",IF(GQ29&gt;=7,"B",IF(GQ29&gt;=6.5,"C+",IF(GQ29&gt;=5.5,"C",IF(GQ29&gt;=5,"D+",IF(GQ29&gt;=4,"D","F")))))))</f>
        <v>F</v>
      </c>
      <c r="GS29" s="119">
        <f>IF(GR29="A",4,IF(GR29="B+",3.5,IF(GR29="B",3,IF(GR29="C+",2.5,IF(GR29="C",2,IF(GR29="D+",1.5,IF(GR29="D",1,0)))))))</f>
        <v>0</v>
      </c>
      <c r="GT29" s="119" t="str">
        <f>TEXT(GS29,"0.0")</f>
        <v>0.0</v>
      </c>
      <c r="GU29" s="137"/>
      <c r="GV29" s="138"/>
      <c r="GW29" s="148"/>
      <c r="GX29" s="189"/>
      <c r="GY29" s="189"/>
      <c r="GZ29" s="116">
        <f>ROUND((GW29*0.4+GX29*0.6),1)</f>
        <v>0</v>
      </c>
      <c r="HA29" s="117">
        <f>ROUND(MAX((GW29*0.4+GX29*0.6),(GW29*0.4+GY29*0.6)),1)</f>
        <v>0</v>
      </c>
      <c r="HB29" s="118" t="str">
        <f>IF(HA29&gt;=8.5,"A",IF(HA29&gt;=8,"B+",IF(HA29&gt;=7,"B",IF(HA29&gt;=6.5,"C+",IF(HA29&gt;=5.5,"C",IF(HA29&gt;=5,"D+",IF(HA29&gt;=4,"D","F")))))))</f>
        <v>F</v>
      </c>
      <c r="HC29" s="119">
        <f>IF(HB29="A",4,IF(HB29="B+",3.5,IF(HB29="B",3,IF(HB29="C+",2.5,IF(HB29="C",2,IF(HB29="D+",1.5,IF(HB29="D",1,0)))))))</f>
        <v>0</v>
      </c>
      <c r="HD29" s="119" t="str">
        <f>TEXT(HC29,"0.0")</f>
        <v>0.0</v>
      </c>
      <c r="HE29" s="137">
        <v>2</v>
      </c>
      <c r="HF29" s="138"/>
      <c r="HG29" s="191"/>
      <c r="HH29" s="239"/>
      <c r="HI29" s="239"/>
      <c r="HJ29" s="116">
        <f>ROUND((HG29*0.4+HH29*0.6),1)</f>
        <v>0</v>
      </c>
      <c r="HK29" s="117">
        <f>ROUND(MAX((HG29*0.4+HH29*0.6),(HG29*0.4+HI29*0.6)),1)</f>
        <v>0</v>
      </c>
      <c r="HL29" s="118" t="str">
        <f>IF(HK29&gt;=8.5,"A",IF(HK29&gt;=8,"B+",IF(HK29&gt;=7,"B",IF(HK29&gt;=6.5,"C+",IF(HK29&gt;=5.5,"C",IF(HK29&gt;=5,"D+",IF(HK29&gt;=4,"D","F")))))))</f>
        <v>F</v>
      </c>
      <c r="HM29" s="119">
        <f>IF(HL29="A",4,IF(HL29="B+",3.5,IF(HL29="B",3,IF(HL29="C+",2.5,IF(HL29="C",2,IF(HL29="D+",1.5,IF(HL29="D",1,0)))))))</f>
        <v>0</v>
      </c>
      <c r="HN29" s="119" t="str">
        <f>TEXT(HM29,"0.0")</f>
        <v>0.0</v>
      </c>
      <c r="HO29" s="137">
        <v>2</v>
      </c>
      <c r="HP29" s="138"/>
      <c r="HQ29" s="414">
        <v>0</v>
      </c>
      <c r="HR29" s="239"/>
      <c r="HS29" s="239"/>
      <c r="HT29" s="116">
        <f>ROUND((HQ29*0.4+HR29*0.6),1)</f>
        <v>0</v>
      </c>
      <c r="HU29" s="117">
        <f>ROUND(MAX((HQ29*0.4+HR29*0.6),(HQ29*0.4+HS29*0.6)),1)</f>
        <v>0</v>
      </c>
      <c r="HV29" s="118" t="str">
        <f>IF(HU29&gt;=8.5,"A",IF(HU29&gt;=8,"B+",IF(HU29&gt;=7,"B",IF(HU29&gt;=6.5,"C+",IF(HU29&gt;=5.5,"C",IF(HU29&gt;=5,"D+",IF(HU29&gt;=4,"D","F")))))))</f>
        <v>F</v>
      </c>
      <c r="HW29" s="119">
        <f>IF(HV29="A",4,IF(HV29="B+",3.5,IF(HV29="B",3,IF(HV29="C+",2.5,IF(HV29="C",2,IF(HV29="D+",1.5,IF(HV29="D",1,0)))))))</f>
        <v>0</v>
      </c>
      <c r="HX29" s="119" t="str">
        <f>TEXT(HW29,"0.0")</f>
        <v>0.0</v>
      </c>
      <c r="HY29" s="137">
        <v>2</v>
      </c>
      <c r="HZ29" s="138"/>
      <c r="IA29" s="209"/>
      <c r="IB29" s="239"/>
      <c r="IC29" s="239"/>
      <c r="ID29" s="116">
        <f>ROUND((IA29*0.4+IB29*0.6),1)</f>
        <v>0</v>
      </c>
      <c r="IE29" s="117">
        <f>ROUND(MAX((IA29*0.4+IB29*0.6),(IA29*0.4+IC29*0.6)),1)</f>
        <v>0</v>
      </c>
      <c r="IF29" s="118" t="str">
        <f>IF(IE29&gt;=8.5,"A",IF(IE29&gt;=8,"B+",IF(IE29&gt;=7,"B",IF(IE29&gt;=6.5,"C+",IF(IE29&gt;=5.5,"C",IF(IE29&gt;=5,"D+",IF(IE29&gt;=4,"D","F")))))))</f>
        <v>F</v>
      </c>
      <c r="IG29" s="119">
        <f>IF(IF29="A",4,IF(IF29="B+",3.5,IF(IF29="B",3,IF(IF29="C+",2.5,IF(IF29="C",2,IF(IF29="D+",1.5,IF(IF29="D",1,0)))))))</f>
        <v>0</v>
      </c>
      <c r="IH29" s="119" t="str">
        <f>TEXT(IG29,"0.0")</f>
        <v>0.0</v>
      </c>
      <c r="II29" s="137">
        <v>2</v>
      </c>
      <c r="IJ29" s="138"/>
      <c r="IK29" s="129"/>
      <c r="IL29" s="130"/>
      <c r="IM29" s="130"/>
      <c r="IN29" s="130"/>
      <c r="IO29" s="130"/>
      <c r="IP29" s="130"/>
      <c r="IQ29" s="130"/>
      <c r="IR29" s="130"/>
      <c r="IS29" s="130"/>
      <c r="IT29" s="130"/>
      <c r="IU29" s="130"/>
      <c r="IV29" s="130"/>
      <c r="IW29" s="131"/>
    </row>
    <row r="30" spans="1:257" ht="18">
      <c r="A30" s="22">
        <v>5</v>
      </c>
      <c r="B30" s="22" t="s">
        <v>525</v>
      </c>
      <c r="C30" s="36" t="s">
        <v>544</v>
      </c>
      <c r="D30" s="57" t="s">
        <v>57</v>
      </c>
      <c r="E30" s="2" t="s">
        <v>289</v>
      </c>
      <c r="F30" s="410" t="s">
        <v>932</v>
      </c>
      <c r="G30" s="55" t="s">
        <v>551</v>
      </c>
      <c r="H30" s="37" t="s">
        <v>36</v>
      </c>
      <c r="I30" s="22" t="s">
        <v>63</v>
      </c>
      <c r="J30" s="22" t="s">
        <v>37</v>
      </c>
      <c r="K30" s="38" t="s">
        <v>38</v>
      </c>
      <c r="L30" s="331">
        <v>6.3</v>
      </c>
      <c r="M30" s="331"/>
      <c r="N30" s="331"/>
      <c r="O30" s="331"/>
      <c r="P30" s="331"/>
      <c r="Q30" s="331"/>
      <c r="R30" s="331"/>
      <c r="S30" s="331"/>
      <c r="T30" s="329">
        <f t="shared" ref="T30:V35" si="112">(L30+P30*2)/3</f>
        <v>2.1</v>
      </c>
      <c r="U30" s="329">
        <f t="shared" si="112"/>
        <v>0</v>
      </c>
      <c r="V30" s="329">
        <f t="shared" si="112"/>
        <v>0</v>
      </c>
      <c r="W30" s="332"/>
      <c r="X30" s="347"/>
      <c r="Y30" s="347"/>
      <c r="Z30" s="347"/>
      <c r="AA30" s="347"/>
      <c r="AB30" s="38"/>
      <c r="AC30" s="38"/>
      <c r="AD30" s="38"/>
      <c r="AE30" s="38"/>
      <c r="AF30" s="38"/>
      <c r="AG30" s="38"/>
      <c r="AH30" s="38"/>
      <c r="AI30" s="38"/>
      <c r="AJ30" s="38"/>
      <c r="AK30" s="38"/>
      <c r="AL30" s="38"/>
      <c r="AM30" s="38"/>
      <c r="AN30" s="38"/>
      <c r="AO30" s="38"/>
      <c r="AP30" s="38"/>
      <c r="AQ30" s="38"/>
      <c r="AR30" s="22"/>
      <c r="AS30" s="22"/>
      <c r="AT30" s="22"/>
      <c r="AU30" s="97"/>
      <c r="AV30" s="6">
        <v>6.3</v>
      </c>
      <c r="AW30" s="3" t="str">
        <f t="shared" ref="AW30:AW35" si="113">IF(AV30&gt;=8.5,"A",IF(AV30&gt;=8,"B+",IF(AV30&gt;=7,"B",IF(AV30&gt;=6.5,"C+",IF(AV30&gt;=5.5,"C",IF(AV30&gt;=5,"D+",IF(AV30&gt;=4,"D","F")))))))</f>
        <v>C</v>
      </c>
      <c r="AX30" s="4">
        <f t="shared" ref="AX30:AX35" si="114">IF(AW30="A",4,IF(AW30="B+",3.5,IF(AW30="B",3,IF(AW30="C+",2.5,IF(AW30="C",2,IF(AW30="D+",1.5,IF(AW30="D",1,0)))))))</f>
        <v>2</v>
      </c>
      <c r="AY30" s="13" t="str">
        <f t="shared" ref="AY30:AY35" si="115">TEXT(AX30,"0.0")</f>
        <v>2.0</v>
      </c>
      <c r="AZ30" s="104"/>
      <c r="BA30" s="3" t="str">
        <f t="shared" ref="BA30:BA35" si="116">IF(AZ30&gt;=8.5,"A",IF(AZ30&gt;=8,"B+",IF(AZ30&gt;=7,"B",IF(AZ30&gt;=6.5,"C+",IF(AZ30&gt;=5.5,"C",IF(AZ30&gt;=5,"D+",IF(AZ30&gt;=4,"D","F")))))))</f>
        <v>F</v>
      </c>
      <c r="BB30" s="4">
        <f t="shared" ref="BB30:BB35" si="117">IF(BA30="A",4,IF(BA30="B+",3.5,IF(BA30="B",3,IF(BA30="C+",2.5,IF(BA30="C",2,IF(BA30="D+",1.5,IF(BA30="D",1,0)))))))</f>
        <v>0</v>
      </c>
      <c r="BC30" s="122" t="str">
        <f t="shared" ref="BC30:BC35" si="118">TEXT(BB30,"0.0")</f>
        <v>0.0</v>
      </c>
      <c r="BD30" s="200">
        <v>6.1</v>
      </c>
      <c r="BE30" s="225">
        <v>6</v>
      </c>
      <c r="BF30" s="225"/>
      <c r="BG30" s="116">
        <f t="shared" ref="BG30:BG35" si="119">ROUND((BD30*0.4+BE30*0.6),1)</f>
        <v>6</v>
      </c>
      <c r="BH30" s="117">
        <f t="shared" ref="BH30:BH35" si="120">ROUND(MAX((BD30*0.4+BE30*0.6),(BD30*0.4+BF30*0.6)),1)</f>
        <v>6</v>
      </c>
      <c r="BI30" s="118" t="str">
        <f t="shared" ref="BI30:BI35" si="121">IF(BH30&gt;=8.5,"A",IF(BH30&gt;=8,"B+",IF(BH30&gt;=7,"B",IF(BH30&gt;=6.5,"C+",IF(BH30&gt;=5.5,"C",IF(BH30&gt;=5,"D+",IF(BH30&gt;=4,"D","F")))))))</f>
        <v>C</v>
      </c>
      <c r="BJ30" s="119">
        <f t="shared" ref="BJ30:BJ35" si="122">IF(BI30="A",4,IF(BI30="B+",3.5,IF(BI30="B",3,IF(BI30="C+",2.5,IF(BI30="C",2,IF(BI30="D+",1.5,IF(BI30="D",1,0)))))))</f>
        <v>2</v>
      </c>
      <c r="BK30" s="119" t="str">
        <f t="shared" ref="BK30:BK35" si="123">TEXT(BJ30,"0.0")</f>
        <v>2.0</v>
      </c>
      <c r="BL30" s="137">
        <v>4</v>
      </c>
      <c r="BM30" s="138">
        <v>4</v>
      </c>
      <c r="BN30" s="191">
        <v>7.7</v>
      </c>
      <c r="BO30" s="189">
        <v>7</v>
      </c>
      <c r="BP30" s="189"/>
      <c r="BQ30" s="116">
        <f t="shared" ref="BQ30:BQ35" si="124">ROUND((BN30*0.4+BO30*0.6),1)</f>
        <v>7.3</v>
      </c>
      <c r="BR30" s="117">
        <f t="shared" ref="BR30:BR35" si="125">ROUND(MAX((BN30*0.4+BO30*0.6),(BN30*0.4+BP30*0.6)),1)</f>
        <v>7.3</v>
      </c>
      <c r="BS30" s="118" t="str">
        <f t="shared" ref="BS30:BS35" si="126">IF(BR30&gt;=8.5,"A",IF(BR30&gt;=8,"B+",IF(BR30&gt;=7,"B",IF(BR30&gt;=6.5,"C+",IF(BR30&gt;=5.5,"C",IF(BR30&gt;=5,"D+",IF(BR30&gt;=4,"D","F")))))))</f>
        <v>B</v>
      </c>
      <c r="BT30" s="119">
        <f t="shared" ref="BT30:BT35" si="127">IF(BS30="A",4,IF(BS30="B+",3.5,IF(BS30="B",3,IF(BS30="C+",2.5,IF(BS30="C",2,IF(BS30="D+",1.5,IF(BS30="D",1,0)))))))</f>
        <v>3</v>
      </c>
      <c r="BU30" s="119" t="str">
        <f t="shared" ref="BU30:BU35" si="128">TEXT(BT30,"0.0")</f>
        <v>3.0</v>
      </c>
      <c r="BV30" s="137">
        <v>2</v>
      </c>
      <c r="BW30" s="138">
        <v>2</v>
      </c>
      <c r="BX30" s="251">
        <v>5.7</v>
      </c>
      <c r="BY30" s="256">
        <v>6</v>
      </c>
      <c r="BZ30" s="256"/>
      <c r="CA30" s="116">
        <f t="shared" ref="CA30:CA35" si="129">ROUND((BX30*0.4+BY30*0.6),1)</f>
        <v>5.9</v>
      </c>
      <c r="CB30" s="117">
        <f t="shared" ref="CB30:CB35" si="130">ROUND(MAX((BX30*0.4+BY30*0.6),(BX30*0.4+BZ30*0.6)),1)</f>
        <v>5.9</v>
      </c>
      <c r="CC30" s="118" t="str">
        <f t="shared" ref="CC30:CC35" si="131">IF(CB30&gt;=8.5,"A",IF(CB30&gt;=8,"B+",IF(CB30&gt;=7,"B",IF(CB30&gt;=6.5,"C+",IF(CB30&gt;=5.5,"C",IF(CB30&gt;=5,"D+",IF(CB30&gt;=4,"D","F")))))))</f>
        <v>C</v>
      </c>
      <c r="CD30" s="119">
        <f t="shared" ref="CD30:CD35" si="132">IF(CC30="A",4,IF(CC30="B+",3.5,IF(CC30="B",3,IF(CC30="C+",2.5,IF(CC30="C",2,IF(CC30="D+",1.5,IF(CC30="D",1,0)))))))</f>
        <v>2</v>
      </c>
      <c r="CE30" s="119" t="str">
        <f t="shared" ref="CE30:CE35" si="133">TEXT(CD30,"0.0")</f>
        <v>2.0</v>
      </c>
      <c r="CF30" s="137">
        <v>2</v>
      </c>
      <c r="CG30" s="138">
        <v>2</v>
      </c>
      <c r="CH30" s="148">
        <v>8</v>
      </c>
      <c r="CI30" s="236"/>
      <c r="CJ30" s="189">
        <v>7</v>
      </c>
      <c r="CK30" s="116">
        <f t="shared" ref="CK30:CK35" si="134">ROUND((CH30*0.4+CI30*0.6),1)</f>
        <v>3.2</v>
      </c>
      <c r="CL30" s="117">
        <f t="shared" ref="CL30:CL35" si="135">ROUND(MAX((CH30*0.4+CI30*0.6),(CH30*0.4+CJ30*0.6)),1)</f>
        <v>7.4</v>
      </c>
      <c r="CM30" s="118" t="str">
        <f t="shared" ref="CM30:CM35" si="136">IF(CL30&gt;=8.5,"A",IF(CL30&gt;=8,"B+",IF(CL30&gt;=7,"B",IF(CL30&gt;=6.5,"C+",IF(CL30&gt;=5.5,"C",IF(CL30&gt;=5,"D+",IF(CL30&gt;=4,"D","F")))))))</f>
        <v>B</v>
      </c>
      <c r="CN30" s="119">
        <f t="shared" ref="CN30:CN35" si="137">IF(CM30="A",4,IF(CM30="B+",3.5,IF(CM30="B",3,IF(CM30="C+",2.5,IF(CM30="C",2,IF(CM30="D+",1.5,IF(CM30="D",1,0)))))))</f>
        <v>3</v>
      </c>
      <c r="CO30" s="119" t="str">
        <f t="shared" ref="CO30:CO35" si="138">TEXT(CN30,"0.0")</f>
        <v>3.0</v>
      </c>
      <c r="CP30" s="137">
        <v>1</v>
      </c>
      <c r="CQ30" s="138">
        <v>1</v>
      </c>
      <c r="CR30" s="148">
        <v>5</v>
      </c>
      <c r="CS30" s="239">
        <v>2</v>
      </c>
      <c r="CT30" s="285"/>
      <c r="CU30" s="116">
        <f t="shared" ref="CU30:CU35" si="139">ROUND((CR30*0.4+CS30*0.6),1)</f>
        <v>3.2</v>
      </c>
      <c r="CV30" s="117">
        <f t="shared" ref="CV30:CV35" si="140">ROUND(MAX((CR30*0.4+CS30*0.6),(CR30*0.4+CT30*0.6)),1)</f>
        <v>3.2</v>
      </c>
      <c r="CW30" s="118" t="str">
        <f t="shared" ref="CW30:CW35" si="141">IF(CV30&gt;=8.5,"A",IF(CV30&gt;=8,"B+",IF(CV30&gt;=7,"B",IF(CV30&gt;=6.5,"C+",IF(CV30&gt;=5.5,"C",IF(CV30&gt;=5,"D+",IF(CV30&gt;=4,"D","F")))))))</f>
        <v>F</v>
      </c>
      <c r="CX30" s="119">
        <f t="shared" ref="CX30:CX35" si="142">IF(CW30="A",4,IF(CW30="B+",3.5,IF(CW30="B",3,IF(CW30="C+",2.5,IF(CW30="C",2,IF(CW30="D+",1.5,IF(CW30="D",1,0)))))))</f>
        <v>0</v>
      </c>
      <c r="CY30" s="119" t="str">
        <f t="shared" ref="CY30:CY35" si="143">TEXT(CX30,"0.0")</f>
        <v>0.0</v>
      </c>
      <c r="CZ30" s="137">
        <v>2</v>
      </c>
      <c r="DA30" s="138"/>
      <c r="DB30" s="148">
        <v>5</v>
      </c>
      <c r="DC30" s="239">
        <v>4</v>
      </c>
      <c r="DD30" s="239"/>
      <c r="DE30" s="116">
        <f t="shared" ref="DE30:DE35" si="144">ROUND((DB30*0.4+DC30*0.6),1)</f>
        <v>4.4000000000000004</v>
      </c>
      <c r="DF30" s="117">
        <f t="shared" ref="DF30:DF35" si="145">ROUND(MAX((DB30*0.4+DC30*0.6),(DB30*0.4+DD30*0.6)),1)</f>
        <v>4.4000000000000004</v>
      </c>
      <c r="DG30" s="118" t="str">
        <f t="shared" ref="DG30:DG35" si="146">IF(DF30&gt;=8.5,"A",IF(DF30&gt;=8,"B+",IF(DF30&gt;=7,"B",IF(DF30&gt;=6.5,"C+",IF(DF30&gt;=5.5,"C",IF(DF30&gt;=5,"D+",IF(DF30&gt;=4,"D","F")))))))</f>
        <v>D</v>
      </c>
      <c r="DH30" s="119">
        <f t="shared" ref="DH30:DH35" si="147">IF(DG30="A",4,IF(DG30="B+",3.5,IF(DG30="B",3,IF(DG30="C+",2.5,IF(DG30="C",2,IF(DG30="D+",1.5,IF(DG30="D",1,0)))))))</f>
        <v>1</v>
      </c>
      <c r="DI30" s="119" t="str">
        <f t="shared" ref="DI30:DI35" si="148">TEXT(DH30,"0.0")</f>
        <v>1.0</v>
      </c>
      <c r="DJ30" s="137">
        <v>3</v>
      </c>
      <c r="DK30" s="138">
        <v>3</v>
      </c>
      <c r="DL30" s="301">
        <f t="shared" ref="DL30:DL35" si="149">BL30+BV30+CF30+CP30+CZ30+DJ30</f>
        <v>14</v>
      </c>
      <c r="DM30" s="310">
        <f t="shared" ref="DM30:DM35" si="150">(BJ30*BL30+BT30*BV30+CD30*CF30+CN30*CP30+CX30*CZ30+DH30*DJ30)/DL30</f>
        <v>1.7142857142857142</v>
      </c>
      <c r="DN30" s="312" t="str">
        <f t="shared" ref="DN30:DN35" si="151">TEXT(DM30,"0.00")</f>
        <v>1.71</v>
      </c>
      <c r="DO30" s="296" t="str">
        <f t="shared" ref="DO30:DO35" si="152">IF(AND(DM30&lt;0.8),"Cảnh báo KQHT","Lên lớp")</f>
        <v>Lên lớp</v>
      </c>
      <c r="DP30" s="297">
        <f t="shared" ref="DP30:DP35" si="153">BM30+BW30+CG30+CQ30+DA30+DK30</f>
        <v>12</v>
      </c>
      <c r="DQ30" s="298">
        <f t="shared" ref="DQ30:DQ35" si="154" xml:space="preserve"> (BM30*BJ30+BT30*BW30+CD30*CG30+CN30*CQ30+CX30*DA30+DH30*DK30)/DP30</f>
        <v>2</v>
      </c>
      <c r="DR30" s="296" t="str">
        <f t="shared" ref="DR30:DR35" si="155">IF(AND(DQ30&lt;1.2),"Cảnh báo KQHT","Lên lớp")</f>
        <v>Lên lớp</v>
      </c>
      <c r="DT30" s="247">
        <v>0</v>
      </c>
      <c r="DU30" s="130"/>
      <c r="DV30" s="130"/>
      <c r="DW30" s="130"/>
      <c r="DX30" s="130"/>
      <c r="DY30" s="130"/>
      <c r="DZ30" s="130"/>
      <c r="EA30" s="130"/>
      <c r="EB30" s="130"/>
      <c r="EC30" s="131"/>
      <c r="ED30" s="129"/>
      <c r="EE30" s="130"/>
      <c r="EF30" s="130"/>
      <c r="EG30" s="130"/>
      <c r="EH30" s="130"/>
      <c r="EI30" s="130"/>
      <c r="EJ30" s="130"/>
      <c r="EK30" s="130"/>
      <c r="EL30" s="130"/>
      <c r="EM30" s="131"/>
      <c r="EN30" s="209"/>
      <c r="EO30" s="256"/>
      <c r="EP30" s="256"/>
      <c r="EQ30" s="116">
        <f t="shared" ref="EQ30:EQ35" si="156">ROUND((EN30*0.4+EO30*0.6),1)</f>
        <v>0</v>
      </c>
      <c r="ER30" s="117">
        <f t="shared" ref="ER30:ER35" si="157">ROUND(MAX((EN30*0.4+EO30*0.6),(EN30*0.4+EP30*0.6)),1)</f>
        <v>0</v>
      </c>
      <c r="ES30" s="118" t="str">
        <f t="shared" ref="ES30:ES35" si="158">IF(ER30&gt;=8.5,"A",IF(ER30&gt;=8,"B+",IF(ER30&gt;=7,"B",IF(ER30&gt;=6.5,"C+",IF(ER30&gt;=5.5,"C",IF(ER30&gt;=5,"D+",IF(ER30&gt;=4,"D","F")))))))</f>
        <v>F</v>
      </c>
      <c r="ET30" s="119">
        <f t="shared" ref="ET30:ET35" si="159">IF(ES30="A",4,IF(ES30="B+",3.5,IF(ES30="B",3,IF(ES30="C+",2.5,IF(ES30="C",2,IF(ES30="D+",1.5,IF(ES30="D",1,0)))))))</f>
        <v>0</v>
      </c>
      <c r="EU30" s="119" t="str">
        <f t="shared" ref="EU30:EU35" si="160">TEXT(ET30,"0.0")</f>
        <v>0.0</v>
      </c>
      <c r="EV30" s="137">
        <v>2</v>
      </c>
      <c r="EW30" s="138"/>
      <c r="EX30" s="129"/>
      <c r="EY30" s="130"/>
      <c r="EZ30" s="130"/>
      <c r="FA30" s="130"/>
      <c r="FB30" s="130"/>
      <c r="FC30" s="130"/>
      <c r="FD30" s="130"/>
      <c r="FE30" s="130"/>
      <c r="FF30" s="130"/>
      <c r="FG30" s="131"/>
    </row>
    <row r="31" spans="1:257" ht="18">
      <c r="A31" s="22">
        <v>15</v>
      </c>
      <c r="B31" s="22" t="s">
        <v>525</v>
      </c>
      <c r="C31" s="36" t="s">
        <v>572</v>
      </c>
      <c r="D31" s="57" t="s">
        <v>570</v>
      </c>
      <c r="E31" s="2" t="s">
        <v>315</v>
      </c>
      <c r="F31" s="410" t="s">
        <v>932</v>
      </c>
      <c r="G31" s="55" t="s">
        <v>571</v>
      </c>
      <c r="H31" s="37" t="s">
        <v>36</v>
      </c>
      <c r="I31" s="22" t="s">
        <v>83</v>
      </c>
      <c r="J31" s="22" t="s">
        <v>37</v>
      </c>
      <c r="K31" s="38" t="s">
        <v>38</v>
      </c>
      <c r="L31" s="331">
        <v>5.2</v>
      </c>
      <c r="M31" s="331"/>
      <c r="N31" s="331"/>
      <c r="O31" s="331"/>
      <c r="P31" s="331"/>
      <c r="Q31" s="331"/>
      <c r="R31" s="331"/>
      <c r="S31" s="331"/>
      <c r="T31" s="329">
        <f t="shared" si="112"/>
        <v>1.7333333333333334</v>
      </c>
      <c r="U31" s="329">
        <f t="shared" si="112"/>
        <v>0</v>
      </c>
      <c r="V31" s="329">
        <f t="shared" si="112"/>
        <v>0</v>
      </c>
      <c r="W31" s="332"/>
      <c r="X31" s="347"/>
      <c r="Y31" s="347"/>
      <c r="Z31" s="347"/>
      <c r="AA31" s="347"/>
      <c r="AB31" s="38"/>
      <c r="AC31" s="38"/>
      <c r="AD31" s="38"/>
      <c r="AE31" s="38"/>
      <c r="AF31" s="38"/>
      <c r="AG31" s="38"/>
      <c r="AH31" s="38"/>
      <c r="AI31" s="38"/>
      <c r="AJ31" s="38"/>
      <c r="AK31" s="38"/>
      <c r="AL31" s="38"/>
      <c r="AM31" s="38"/>
      <c r="AN31" s="38"/>
      <c r="AO31" s="38"/>
      <c r="AP31" s="38"/>
      <c r="AQ31" s="38"/>
      <c r="AR31" s="22"/>
      <c r="AS31" s="22"/>
      <c r="AT31" s="22"/>
      <c r="AU31" s="97"/>
      <c r="AV31" s="6">
        <v>5.3</v>
      </c>
      <c r="AW31" s="3" t="str">
        <f t="shared" si="113"/>
        <v>D+</v>
      </c>
      <c r="AX31" s="4">
        <f t="shared" si="114"/>
        <v>1.5</v>
      </c>
      <c r="AY31" s="13" t="str">
        <f t="shared" si="115"/>
        <v>1.5</v>
      </c>
      <c r="AZ31" s="15">
        <v>6</v>
      </c>
      <c r="BA31" s="3" t="str">
        <f t="shared" si="116"/>
        <v>C</v>
      </c>
      <c r="BB31" s="4">
        <f t="shared" si="117"/>
        <v>2</v>
      </c>
      <c r="BC31" s="122" t="str">
        <f t="shared" si="118"/>
        <v>2.0</v>
      </c>
      <c r="BD31" s="200">
        <v>6</v>
      </c>
      <c r="BE31" s="225">
        <v>5</v>
      </c>
      <c r="BF31" s="225"/>
      <c r="BG31" s="116">
        <f t="shared" si="119"/>
        <v>5.4</v>
      </c>
      <c r="BH31" s="117">
        <f t="shared" si="120"/>
        <v>5.4</v>
      </c>
      <c r="BI31" s="118" t="str">
        <f t="shared" si="121"/>
        <v>D+</v>
      </c>
      <c r="BJ31" s="119">
        <f t="shared" si="122"/>
        <v>1.5</v>
      </c>
      <c r="BK31" s="119" t="str">
        <f t="shared" si="123"/>
        <v>1.5</v>
      </c>
      <c r="BL31" s="137">
        <v>4</v>
      </c>
      <c r="BM31" s="138">
        <v>4</v>
      </c>
      <c r="BN31" s="191">
        <v>6.3</v>
      </c>
      <c r="BO31" s="189">
        <v>5</v>
      </c>
      <c r="BP31" s="189"/>
      <c r="BQ31" s="116">
        <f t="shared" si="124"/>
        <v>5.5</v>
      </c>
      <c r="BR31" s="117">
        <f t="shared" si="125"/>
        <v>5.5</v>
      </c>
      <c r="BS31" s="118" t="str">
        <f t="shared" si="126"/>
        <v>C</v>
      </c>
      <c r="BT31" s="119">
        <f t="shared" si="127"/>
        <v>2</v>
      </c>
      <c r="BU31" s="119" t="str">
        <f t="shared" si="128"/>
        <v>2.0</v>
      </c>
      <c r="BV31" s="137">
        <v>2</v>
      </c>
      <c r="BW31" s="138">
        <v>2</v>
      </c>
      <c r="BX31" s="251">
        <v>6.7</v>
      </c>
      <c r="BY31" s="256">
        <v>6</v>
      </c>
      <c r="BZ31" s="256"/>
      <c r="CA31" s="116">
        <f t="shared" si="129"/>
        <v>6.3</v>
      </c>
      <c r="CB31" s="117">
        <f t="shared" si="130"/>
        <v>6.3</v>
      </c>
      <c r="CC31" s="118" t="str">
        <f t="shared" si="131"/>
        <v>C</v>
      </c>
      <c r="CD31" s="119">
        <f t="shared" si="132"/>
        <v>2</v>
      </c>
      <c r="CE31" s="119" t="str">
        <f t="shared" si="133"/>
        <v>2.0</v>
      </c>
      <c r="CF31" s="137">
        <v>2</v>
      </c>
      <c r="CG31" s="138">
        <v>2</v>
      </c>
      <c r="CH31" s="148">
        <v>6.7</v>
      </c>
      <c r="CI31" s="189">
        <v>6</v>
      </c>
      <c r="CJ31" s="189"/>
      <c r="CK31" s="116">
        <f t="shared" si="134"/>
        <v>6.3</v>
      </c>
      <c r="CL31" s="117">
        <f t="shared" si="135"/>
        <v>6.3</v>
      </c>
      <c r="CM31" s="118" t="str">
        <f t="shared" si="136"/>
        <v>C</v>
      </c>
      <c r="CN31" s="119">
        <f t="shared" si="137"/>
        <v>2</v>
      </c>
      <c r="CO31" s="119" t="str">
        <f t="shared" si="138"/>
        <v>2.0</v>
      </c>
      <c r="CP31" s="137">
        <v>1</v>
      </c>
      <c r="CQ31" s="138">
        <v>1</v>
      </c>
      <c r="CR31" s="148">
        <v>5</v>
      </c>
      <c r="CS31" s="239">
        <v>1</v>
      </c>
      <c r="CT31" s="285"/>
      <c r="CU31" s="116">
        <f t="shared" si="139"/>
        <v>2.6</v>
      </c>
      <c r="CV31" s="117">
        <f t="shared" si="140"/>
        <v>2.6</v>
      </c>
      <c r="CW31" s="118" t="str">
        <f t="shared" si="141"/>
        <v>F</v>
      </c>
      <c r="CX31" s="119">
        <f t="shared" si="142"/>
        <v>0</v>
      </c>
      <c r="CY31" s="119" t="str">
        <f t="shared" si="143"/>
        <v>0.0</v>
      </c>
      <c r="CZ31" s="137">
        <v>2</v>
      </c>
      <c r="DA31" s="138"/>
      <c r="DB31" s="148">
        <v>5</v>
      </c>
      <c r="DC31" s="239">
        <v>3</v>
      </c>
      <c r="DD31" s="375"/>
      <c r="DE31" s="116">
        <f t="shared" si="144"/>
        <v>3.8</v>
      </c>
      <c r="DF31" s="117">
        <f t="shared" si="145"/>
        <v>3.8</v>
      </c>
      <c r="DG31" s="118" t="str">
        <f t="shared" si="146"/>
        <v>F</v>
      </c>
      <c r="DH31" s="119">
        <f t="shared" si="147"/>
        <v>0</v>
      </c>
      <c r="DI31" s="119" t="str">
        <f t="shared" si="148"/>
        <v>0.0</v>
      </c>
      <c r="DJ31" s="137">
        <v>3</v>
      </c>
      <c r="DK31" s="138"/>
      <c r="DL31" s="301">
        <f t="shared" si="149"/>
        <v>14</v>
      </c>
      <c r="DM31" s="310">
        <f t="shared" si="150"/>
        <v>1.1428571428571428</v>
      </c>
      <c r="DN31" s="312" t="str">
        <f t="shared" si="151"/>
        <v>1.14</v>
      </c>
      <c r="DO31" s="296" t="str">
        <f t="shared" si="152"/>
        <v>Lên lớp</v>
      </c>
      <c r="DP31" s="297">
        <f t="shared" si="153"/>
        <v>9</v>
      </c>
      <c r="DQ31" s="298">
        <f t="shared" si="154"/>
        <v>1.7777777777777777</v>
      </c>
      <c r="DR31" s="296" t="str">
        <f t="shared" si="155"/>
        <v>Lên lớp</v>
      </c>
      <c r="DT31" s="247">
        <v>0</v>
      </c>
      <c r="DU31" s="130"/>
      <c r="DV31" s="130"/>
      <c r="DW31" s="130"/>
      <c r="DX31" s="130"/>
      <c r="DY31" s="130"/>
      <c r="DZ31" s="130"/>
      <c r="EA31" s="130"/>
      <c r="EB31" s="130"/>
      <c r="EC31" s="131"/>
      <c r="ED31" s="129"/>
      <c r="EE31" s="130"/>
      <c r="EF31" s="130"/>
      <c r="EG31" s="130"/>
      <c r="EH31" s="130"/>
      <c r="EI31" s="130"/>
      <c r="EJ31" s="130"/>
      <c r="EK31" s="130"/>
      <c r="EL31" s="130"/>
      <c r="EM31" s="131"/>
      <c r="EN31" s="209"/>
      <c r="EO31" s="256"/>
      <c r="EP31" s="256"/>
      <c r="EQ31" s="116">
        <f t="shared" si="156"/>
        <v>0</v>
      </c>
      <c r="ER31" s="117">
        <f t="shared" si="157"/>
        <v>0</v>
      </c>
      <c r="ES31" s="118" t="str">
        <f t="shared" si="158"/>
        <v>F</v>
      </c>
      <c r="ET31" s="119">
        <f t="shared" si="159"/>
        <v>0</v>
      </c>
      <c r="EU31" s="119" t="str">
        <f t="shared" si="160"/>
        <v>0.0</v>
      </c>
      <c r="EV31" s="137">
        <v>2</v>
      </c>
      <c r="EW31" s="138"/>
      <c r="EX31" s="129"/>
      <c r="EY31" s="130"/>
      <c r="EZ31" s="130"/>
      <c r="FA31" s="130"/>
      <c r="FB31" s="130"/>
      <c r="FC31" s="130"/>
      <c r="FD31" s="130"/>
      <c r="FE31" s="130"/>
      <c r="FF31" s="130"/>
      <c r="FG31" s="131"/>
    </row>
    <row r="32" spans="1:257" ht="18">
      <c r="A32" s="22">
        <v>13</v>
      </c>
      <c r="B32" s="22" t="s">
        <v>525</v>
      </c>
      <c r="C32" s="36" t="s">
        <v>565</v>
      </c>
      <c r="D32" s="57" t="s">
        <v>566</v>
      </c>
      <c r="E32" s="2" t="s">
        <v>567</v>
      </c>
      <c r="F32" s="410" t="s">
        <v>933</v>
      </c>
      <c r="G32" s="55" t="s">
        <v>568</v>
      </c>
      <c r="H32" s="37" t="s">
        <v>36</v>
      </c>
      <c r="I32" s="22" t="s">
        <v>59</v>
      </c>
      <c r="J32" s="22" t="s">
        <v>37</v>
      </c>
      <c r="K32" s="38" t="s">
        <v>38</v>
      </c>
      <c r="L32" s="331">
        <v>6</v>
      </c>
      <c r="M32" s="331"/>
      <c r="N32" s="331"/>
      <c r="O32" s="331"/>
      <c r="P32" s="331"/>
      <c r="Q32" s="331"/>
      <c r="R32" s="331"/>
      <c r="S32" s="331"/>
      <c r="T32" s="329">
        <f t="shared" si="112"/>
        <v>2</v>
      </c>
      <c r="U32" s="329">
        <f t="shared" si="112"/>
        <v>0</v>
      </c>
      <c r="V32" s="329">
        <f t="shared" si="112"/>
        <v>0</v>
      </c>
      <c r="W32" s="332"/>
      <c r="X32" s="347"/>
      <c r="Y32" s="347"/>
      <c r="Z32" s="347"/>
      <c r="AA32" s="347"/>
      <c r="AB32" s="38"/>
      <c r="AC32" s="38"/>
      <c r="AD32" s="38"/>
      <c r="AE32" s="38"/>
      <c r="AF32" s="38"/>
      <c r="AG32" s="38"/>
      <c r="AH32" s="38"/>
      <c r="AI32" s="38"/>
      <c r="AJ32" s="38"/>
      <c r="AK32" s="38"/>
      <c r="AL32" s="38"/>
      <c r="AM32" s="38"/>
      <c r="AN32" s="38"/>
      <c r="AO32" s="38"/>
      <c r="AP32" s="38"/>
      <c r="AQ32" s="38"/>
      <c r="AR32" s="22"/>
      <c r="AS32" s="22"/>
      <c r="AT32" s="22"/>
      <c r="AU32" s="97"/>
      <c r="AV32" s="6">
        <v>5.3</v>
      </c>
      <c r="AW32" s="3" t="str">
        <f t="shared" si="113"/>
        <v>D+</v>
      </c>
      <c r="AX32" s="4">
        <f t="shared" si="114"/>
        <v>1.5</v>
      </c>
      <c r="AY32" s="13" t="str">
        <f t="shared" si="115"/>
        <v>1.5</v>
      </c>
      <c r="AZ32" s="15">
        <v>7</v>
      </c>
      <c r="BA32" s="3" t="str">
        <f t="shared" si="116"/>
        <v>B</v>
      </c>
      <c r="BB32" s="4">
        <f t="shared" si="117"/>
        <v>3</v>
      </c>
      <c r="BC32" s="122" t="str">
        <f t="shared" si="118"/>
        <v>3.0</v>
      </c>
      <c r="BD32" s="200">
        <v>5.6</v>
      </c>
      <c r="BE32" s="225">
        <v>4</v>
      </c>
      <c r="BF32" s="225"/>
      <c r="BG32" s="116">
        <f t="shared" si="119"/>
        <v>4.5999999999999996</v>
      </c>
      <c r="BH32" s="117">
        <f t="shared" si="120"/>
        <v>4.5999999999999996</v>
      </c>
      <c r="BI32" s="118" t="str">
        <f t="shared" si="121"/>
        <v>D</v>
      </c>
      <c r="BJ32" s="119">
        <f t="shared" si="122"/>
        <v>1</v>
      </c>
      <c r="BK32" s="119" t="str">
        <f t="shared" si="123"/>
        <v>1.0</v>
      </c>
      <c r="BL32" s="137">
        <v>4</v>
      </c>
      <c r="BM32" s="138">
        <v>4</v>
      </c>
      <c r="BN32" s="191">
        <v>7.3</v>
      </c>
      <c r="BO32" s="189">
        <v>7</v>
      </c>
      <c r="BP32" s="189"/>
      <c r="BQ32" s="116">
        <f t="shared" si="124"/>
        <v>7.1</v>
      </c>
      <c r="BR32" s="117">
        <f t="shared" si="125"/>
        <v>7.1</v>
      </c>
      <c r="BS32" s="118" t="str">
        <f t="shared" si="126"/>
        <v>B</v>
      </c>
      <c r="BT32" s="119">
        <f t="shared" si="127"/>
        <v>3</v>
      </c>
      <c r="BU32" s="119" t="str">
        <f t="shared" si="128"/>
        <v>3.0</v>
      </c>
      <c r="BV32" s="137">
        <v>2</v>
      </c>
      <c r="BW32" s="138">
        <v>2</v>
      </c>
      <c r="BX32" s="251">
        <v>5.7</v>
      </c>
      <c r="BY32" s="256">
        <v>8</v>
      </c>
      <c r="BZ32" s="256"/>
      <c r="CA32" s="116">
        <f t="shared" si="129"/>
        <v>7.1</v>
      </c>
      <c r="CB32" s="117">
        <f t="shared" si="130"/>
        <v>7.1</v>
      </c>
      <c r="CC32" s="118" t="str">
        <f t="shared" si="131"/>
        <v>B</v>
      </c>
      <c r="CD32" s="119">
        <f t="shared" si="132"/>
        <v>3</v>
      </c>
      <c r="CE32" s="119" t="str">
        <f t="shared" si="133"/>
        <v>3.0</v>
      </c>
      <c r="CF32" s="137">
        <v>2</v>
      </c>
      <c r="CG32" s="138">
        <v>2</v>
      </c>
      <c r="CH32" s="148">
        <v>6.7</v>
      </c>
      <c r="CI32" s="189">
        <v>7</v>
      </c>
      <c r="CJ32" s="189"/>
      <c r="CK32" s="116">
        <f t="shared" si="134"/>
        <v>6.9</v>
      </c>
      <c r="CL32" s="117">
        <f t="shared" si="135"/>
        <v>6.9</v>
      </c>
      <c r="CM32" s="118" t="str">
        <f t="shared" si="136"/>
        <v>C+</v>
      </c>
      <c r="CN32" s="119">
        <f t="shared" si="137"/>
        <v>2.5</v>
      </c>
      <c r="CO32" s="119" t="str">
        <f t="shared" si="138"/>
        <v>2.5</v>
      </c>
      <c r="CP32" s="137">
        <v>1</v>
      </c>
      <c r="CQ32" s="138">
        <v>1</v>
      </c>
      <c r="CR32" s="148">
        <v>5</v>
      </c>
      <c r="CS32" s="285"/>
      <c r="CT32" s="285"/>
      <c r="CU32" s="116">
        <f t="shared" si="139"/>
        <v>2</v>
      </c>
      <c r="CV32" s="117">
        <f t="shared" si="140"/>
        <v>2</v>
      </c>
      <c r="CW32" s="118" t="str">
        <f t="shared" si="141"/>
        <v>F</v>
      </c>
      <c r="CX32" s="119">
        <f t="shared" si="142"/>
        <v>0</v>
      </c>
      <c r="CY32" s="119" t="str">
        <f t="shared" si="143"/>
        <v>0.0</v>
      </c>
      <c r="CZ32" s="137">
        <v>2</v>
      </c>
      <c r="DA32" s="138"/>
      <c r="DB32" s="171">
        <v>4.2</v>
      </c>
      <c r="DC32" s="239"/>
      <c r="DD32" s="239"/>
      <c r="DE32" s="116">
        <f t="shared" si="144"/>
        <v>1.7</v>
      </c>
      <c r="DF32" s="117">
        <f t="shared" si="145"/>
        <v>1.7</v>
      </c>
      <c r="DG32" s="118" t="str">
        <f t="shared" si="146"/>
        <v>F</v>
      </c>
      <c r="DH32" s="119">
        <f t="shared" si="147"/>
        <v>0</v>
      </c>
      <c r="DI32" s="119" t="str">
        <f t="shared" si="148"/>
        <v>0.0</v>
      </c>
      <c r="DJ32" s="137">
        <v>3</v>
      </c>
      <c r="DK32" s="138"/>
      <c r="DL32" s="301">
        <f t="shared" si="149"/>
        <v>14</v>
      </c>
      <c r="DM32" s="310">
        <f t="shared" si="150"/>
        <v>1.3214285714285714</v>
      </c>
      <c r="DN32" s="312" t="str">
        <f t="shared" si="151"/>
        <v>1.32</v>
      </c>
      <c r="DO32" s="296" t="str">
        <f t="shared" si="152"/>
        <v>Lên lớp</v>
      </c>
      <c r="DP32" s="297">
        <f t="shared" si="153"/>
        <v>9</v>
      </c>
      <c r="DQ32" s="298">
        <f t="shared" si="154"/>
        <v>2.0555555555555554</v>
      </c>
      <c r="DR32" s="296" t="str">
        <f t="shared" si="155"/>
        <v>Lên lớp</v>
      </c>
      <c r="DT32" s="247">
        <v>0</v>
      </c>
      <c r="DU32" s="130"/>
      <c r="DV32" s="130"/>
      <c r="DW32" s="130"/>
      <c r="DX32" s="130"/>
      <c r="DY32" s="130"/>
      <c r="DZ32" s="130"/>
      <c r="EA32" s="130"/>
      <c r="EB32" s="130"/>
      <c r="EC32" s="131"/>
      <c r="ED32" s="129"/>
      <c r="EE32" s="130"/>
      <c r="EF32" s="130"/>
      <c r="EG32" s="130"/>
      <c r="EH32" s="130"/>
      <c r="EI32" s="130"/>
      <c r="EJ32" s="130"/>
      <c r="EK32" s="130"/>
      <c r="EL32" s="130"/>
      <c r="EM32" s="131"/>
      <c r="EN32" s="209"/>
      <c r="EO32" s="256"/>
      <c r="EP32" s="256"/>
      <c r="EQ32" s="116">
        <f t="shared" si="156"/>
        <v>0</v>
      </c>
      <c r="ER32" s="117">
        <f t="shared" si="157"/>
        <v>0</v>
      </c>
      <c r="ES32" s="118" t="str">
        <f t="shared" si="158"/>
        <v>F</v>
      </c>
      <c r="ET32" s="119">
        <f t="shared" si="159"/>
        <v>0</v>
      </c>
      <c r="EU32" s="119" t="str">
        <f t="shared" si="160"/>
        <v>0.0</v>
      </c>
      <c r="EV32" s="137">
        <v>2</v>
      </c>
      <c r="EW32" s="138"/>
      <c r="EX32" s="129"/>
      <c r="EY32" s="130"/>
      <c r="EZ32" s="130"/>
      <c r="FA32" s="130"/>
      <c r="FB32" s="130"/>
      <c r="FC32" s="130"/>
      <c r="FD32" s="130"/>
      <c r="FE32" s="130"/>
      <c r="FF32" s="130"/>
      <c r="FG32" s="131"/>
    </row>
    <row r="33" spans="1:163" ht="18">
      <c r="A33" s="22">
        <v>23</v>
      </c>
      <c r="B33" s="22" t="s">
        <v>525</v>
      </c>
      <c r="C33" s="36" t="s">
        <v>593</v>
      </c>
      <c r="D33" s="57" t="s">
        <v>594</v>
      </c>
      <c r="E33" s="2" t="s">
        <v>103</v>
      </c>
      <c r="F33" s="410" t="s">
        <v>932</v>
      </c>
      <c r="G33" s="55" t="s">
        <v>595</v>
      </c>
      <c r="H33" s="37" t="s">
        <v>36</v>
      </c>
      <c r="I33" s="22" t="s">
        <v>67</v>
      </c>
      <c r="J33" s="22" t="s">
        <v>37</v>
      </c>
      <c r="K33" s="38" t="s">
        <v>38</v>
      </c>
      <c r="L33" s="333">
        <v>5</v>
      </c>
      <c r="M33" s="333"/>
      <c r="N33" s="333"/>
      <c r="O33" s="333"/>
      <c r="P33" s="333"/>
      <c r="Q33" s="333"/>
      <c r="R33" s="333"/>
      <c r="S33" s="333"/>
      <c r="T33" s="329">
        <f t="shared" si="112"/>
        <v>1.6666666666666667</v>
      </c>
      <c r="U33" s="329">
        <f t="shared" si="112"/>
        <v>0</v>
      </c>
      <c r="V33" s="329">
        <f t="shared" si="112"/>
        <v>0</v>
      </c>
      <c r="W33" s="334"/>
      <c r="X33" s="348"/>
      <c r="Y33" s="348"/>
      <c r="Z33" s="348"/>
      <c r="AA33" s="348"/>
      <c r="AB33" s="38"/>
      <c r="AC33" s="38"/>
      <c r="AD33" s="38"/>
      <c r="AE33" s="38"/>
      <c r="AF33" s="38"/>
      <c r="AG33" s="38"/>
      <c r="AH33" s="38"/>
      <c r="AI33" s="38"/>
      <c r="AJ33" s="38"/>
      <c r="AK33" s="38"/>
      <c r="AL33" s="38"/>
      <c r="AM33" s="38"/>
      <c r="AN33" s="38"/>
      <c r="AO33" s="38"/>
      <c r="AP33" s="38"/>
      <c r="AQ33" s="38"/>
      <c r="AR33" s="22"/>
      <c r="AS33" s="22"/>
      <c r="AT33" s="22"/>
      <c r="AU33" s="97"/>
      <c r="AV33" s="6">
        <v>6.7</v>
      </c>
      <c r="AW33" s="3" t="str">
        <f t="shared" si="113"/>
        <v>C+</v>
      </c>
      <c r="AX33" s="4">
        <f t="shared" si="114"/>
        <v>2.5</v>
      </c>
      <c r="AY33" s="13" t="str">
        <f t="shared" si="115"/>
        <v>2.5</v>
      </c>
      <c r="AZ33" s="15">
        <v>7</v>
      </c>
      <c r="BA33" s="3" t="str">
        <f t="shared" si="116"/>
        <v>B</v>
      </c>
      <c r="BB33" s="4">
        <f t="shared" si="117"/>
        <v>3</v>
      </c>
      <c r="BC33" s="122" t="str">
        <f t="shared" si="118"/>
        <v>3.0</v>
      </c>
      <c r="BD33" s="200">
        <v>8.1999999999999993</v>
      </c>
      <c r="BE33" s="225">
        <v>8</v>
      </c>
      <c r="BF33" s="225"/>
      <c r="BG33" s="116">
        <f t="shared" si="119"/>
        <v>8.1</v>
      </c>
      <c r="BH33" s="117">
        <f t="shared" si="120"/>
        <v>8.1</v>
      </c>
      <c r="BI33" s="118" t="str">
        <f t="shared" si="121"/>
        <v>B+</v>
      </c>
      <c r="BJ33" s="119">
        <f t="shared" si="122"/>
        <v>3.5</v>
      </c>
      <c r="BK33" s="119" t="str">
        <f t="shared" si="123"/>
        <v>3.5</v>
      </c>
      <c r="BL33" s="137">
        <v>4</v>
      </c>
      <c r="BM33" s="138">
        <v>4</v>
      </c>
      <c r="BN33" s="191">
        <v>7</v>
      </c>
      <c r="BO33" s="189">
        <v>7</v>
      </c>
      <c r="BP33" s="189"/>
      <c r="BQ33" s="116">
        <f t="shared" si="124"/>
        <v>7</v>
      </c>
      <c r="BR33" s="117">
        <f t="shared" si="125"/>
        <v>7</v>
      </c>
      <c r="BS33" s="118" t="str">
        <f t="shared" si="126"/>
        <v>B</v>
      </c>
      <c r="BT33" s="119">
        <f t="shared" si="127"/>
        <v>3</v>
      </c>
      <c r="BU33" s="119" t="str">
        <f t="shared" si="128"/>
        <v>3.0</v>
      </c>
      <c r="BV33" s="137">
        <v>2</v>
      </c>
      <c r="BW33" s="138">
        <v>2</v>
      </c>
      <c r="BX33" s="251">
        <v>6.7</v>
      </c>
      <c r="BY33" s="256">
        <v>8</v>
      </c>
      <c r="BZ33" s="256"/>
      <c r="CA33" s="116">
        <f t="shared" si="129"/>
        <v>7.5</v>
      </c>
      <c r="CB33" s="117">
        <f t="shared" si="130"/>
        <v>7.5</v>
      </c>
      <c r="CC33" s="118" t="str">
        <f t="shared" si="131"/>
        <v>B</v>
      </c>
      <c r="CD33" s="119">
        <f t="shared" si="132"/>
        <v>3</v>
      </c>
      <c r="CE33" s="119" t="str">
        <f t="shared" si="133"/>
        <v>3.0</v>
      </c>
      <c r="CF33" s="137">
        <v>2</v>
      </c>
      <c r="CG33" s="138">
        <v>2</v>
      </c>
      <c r="CH33" s="148">
        <v>6.7</v>
      </c>
      <c r="CI33" s="189">
        <v>8</v>
      </c>
      <c r="CJ33" s="189"/>
      <c r="CK33" s="116">
        <f t="shared" si="134"/>
        <v>7.5</v>
      </c>
      <c r="CL33" s="117">
        <f t="shared" si="135"/>
        <v>7.5</v>
      </c>
      <c r="CM33" s="118" t="str">
        <f t="shared" si="136"/>
        <v>B</v>
      </c>
      <c r="CN33" s="119">
        <f t="shared" si="137"/>
        <v>3</v>
      </c>
      <c r="CO33" s="119" t="str">
        <f t="shared" si="138"/>
        <v>3.0</v>
      </c>
      <c r="CP33" s="137">
        <v>1</v>
      </c>
      <c r="CQ33" s="138">
        <v>1</v>
      </c>
      <c r="CR33" s="148">
        <v>5.4</v>
      </c>
      <c r="CS33" s="239">
        <v>1</v>
      </c>
      <c r="CT33" s="285"/>
      <c r="CU33" s="116">
        <f t="shared" si="139"/>
        <v>2.8</v>
      </c>
      <c r="CV33" s="117">
        <f t="shared" si="140"/>
        <v>2.8</v>
      </c>
      <c r="CW33" s="118" t="str">
        <f t="shared" si="141"/>
        <v>F</v>
      </c>
      <c r="CX33" s="119">
        <f t="shared" si="142"/>
        <v>0</v>
      </c>
      <c r="CY33" s="119" t="str">
        <f t="shared" si="143"/>
        <v>0.0</v>
      </c>
      <c r="CZ33" s="137">
        <v>2</v>
      </c>
      <c r="DA33" s="138"/>
      <c r="DB33" s="171">
        <v>3.6</v>
      </c>
      <c r="DC33" s="239"/>
      <c r="DD33" s="239"/>
      <c r="DE33" s="116">
        <f t="shared" si="144"/>
        <v>1.4</v>
      </c>
      <c r="DF33" s="117">
        <f t="shared" si="145"/>
        <v>1.4</v>
      </c>
      <c r="DG33" s="118" t="str">
        <f t="shared" si="146"/>
        <v>F</v>
      </c>
      <c r="DH33" s="119">
        <f t="shared" si="147"/>
        <v>0</v>
      </c>
      <c r="DI33" s="119" t="str">
        <f t="shared" si="148"/>
        <v>0.0</v>
      </c>
      <c r="DJ33" s="137">
        <v>3</v>
      </c>
      <c r="DK33" s="138"/>
      <c r="DL33" s="301">
        <f t="shared" si="149"/>
        <v>14</v>
      </c>
      <c r="DM33" s="310">
        <f t="shared" si="150"/>
        <v>2.0714285714285716</v>
      </c>
      <c r="DN33" s="312" t="str">
        <f t="shared" si="151"/>
        <v>2.07</v>
      </c>
      <c r="DO33" s="296" t="str">
        <f t="shared" si="152"/>
        <v>Lên lớp</v>
      </c>
      <c r="DP33" s="297">
        <f t="shared" si="153"/>
        <v>9</v>
      </c>
      <c r="DQ33" s="298">
        <f t="shared" si="154"/>
        <v>3.2222222222222223</v>
      </c>
      <c r="DR33" s="296" t="str">
        <f t="shared" si="155"/>
        <v>Lên lớp</v>
      </c>
      <c r="DT33" s="247">
        <v>0</v>
      </c>
      <c r="DU33" s="130"/>
      <c r="DV33" s="130"/>
      <c r="DW33" s="130"/>
      <c r="DX33" s="130"/>
      <c r="DY33" s="130"/>
      <c r="DZ33" s="130"/>
      <c r="EA33" s="130"/>
      <c r="EB33" s="130"/>
      <c r="EC33" s="131"/>
      <c r="ED33" s="129"/>
      <c r="EE33" s="130"/>
      <c r="EF33" s="130"/>
      <c r="EG33" s="130"/>
      <c r="EH33" s="130"/>
      <c r="EI33" s="130"/>
      <c r="EJ33" s="130"/>
      <c r="EK33" s="130"/>
      <c r="EL33" s="130"/>
      <c r="EM33" s="131"/>
      <c r="EN33" s="209"/>
      <c r="EO33" s="256"/>
      <c r="EP33" s="256"/>
      <c r="EQ33" s="116">
        <f t="shared" si="156"/>
        <v>0</v>
      </c>
      <c r="ER33" s="117">
        <f t="shared" si="157"/>
        <v>0</v>
      </c>
      <c r="ES33" s="118" t="str">
        <f t="shared" si="158"/>
        <v>F</v>
      </c>
      <c r="ET33" s="119">
        <f t="shared" si="159"/>
        <v>0</v>
      </c>
      <c r="EU33" s="119" t="str">
        <f t="shared" si="160"/>
        <v>0.0</v>
      </c>
      <c r="EV33" s="137">
        <v>2</v>
      </c>
      <c r="EW33" s="138"/>
      <c r="EX33" s="129"/>
      <c r="EY33" s="130"/>
      <c r="EZ33" s="130"/>
      <c r="FA33" s="130"/>
      <c r="FB33" s="130"/>
      <c r="FC33" s="130"/>
      <c r="FD33" s="130"/>
      <c r="FE33" s="130"/>
      <c r="FF33" s="130"/>
      <c r="FG33" s="131"/>
    </row>
    <row r="34" spans="1:163" ht="18">
      <c r="A34" s="22">
        <v>20</v>
      </c>
      <c r="B34" s="22" t="s">
        <v>525</v>
      </c>
      <c r="C34" s="36" t="s">
        <v>584</v>
      </c>
      <c r="D34" s="57" t="s">
        <v>585</v>
      </c>
      <c r="E34" s="2" t="s">
        <v>36</v>
      </c>
      <c r="F34" s="410" t="s">
        <v>931</v>
      </c>
      <c r="G34" s="55" t="s">
        <v>586</v>
      </c>
      <c r="H34" s="37" t="s">
        <v>36</v>
      </c>
      <c r="I34" s="22" t="s">
        <v>63</v>
      </c>
      <c r="J34" s="22" t="s">
        <v>37</v>
      </c>
      <c r="K34" s="38" t="s">
        <v>38</v>
      </c>
      <c r="L34" s="331">
        <v>4.2</v>
      </c>
      <c r="M34" s="331"/>
      <c r="N34" s="331"/>
      <c r="O34" s="331"/>
      <c r="P34" s="331"/>
      <c r="Q34" s="331"/>
      <c r="R34" s="331"/>
      <c r="S34" s="331"/>
      <c r="T34" s="329">
        <f t="shared" si="112"/>
        <v>1.4000000000000001</v>
      </c>
      <c r="U34" s="329">
        <f t="shared" si="112"/>
        <v>0</v>
      </c>
      <c r="V34" s="329">
        <f t="shared" si="112"/>
        <v>0</v>
      </c>
      <c r="W34" s="332"/>
      <c r="X34" s="347"/>
      <c r="Y34" s="347"/>
      <c r="Z34" s="347"/>
      <c r="AA34" s="347"/>
      <c r="AB34" s="38"/>
      <c r="AC34" s="38"/>
      <c r="AD34" s="38"/>
      <c r="AE34" s="38"/>
      <c r="AF34" s="38"/>
      <c r="AG34" s="38"/>
      <c r="AH34" s="38"/>
      <c r="AI34" s="38"/>
      <c r="AJ34" s="38"/>
      <c r="AK34" s="38"/>
      <c r="AL34" s="38"/>
      <c r="AM34" s="38"/>
      <c r="AN34" s="38"/>
      <c r="AO34" s="38"/>
      <c r="AP34" s="38"/>
      <c r="AQ34" s="38"/>
      <c r="AR34" s="22"/>
      <c r="AS34" s="22"/>
      <c r="AT34" s="22"/>
      <c r="AU34" s="97"/>
      <c r="AV34" s="6">
        <v>6.3</v>
      </c>
      <c r="AW34" s="3" t="str">
        <f t="shared" si="113"/>
        <v>C</v>
      </c>
      <c r="AX34" s="4">
        <f t="shared" si="114"/>
        <v>2</v>
      </c>
      <c r="AY34" s="13" t="str">
        <f t="shared" si="115"/>
        <v>2.0</v>
      </c>
      <c r="AZ34" s="15">
        <v>6</v>
      </c>
      <c r="BA34" s="3" t="str">
        <f t="shared" si="116"/>
        <v>C</v>
      </c>
      <c r="BB34" s="4">
        <f t="shared" si="117"/>
        <v>2</v>
      </c>
      <c r="BC34" s="122" t="str">
        <f t="shared" si="118"/>
        <v>2.0</v>
      </c>
      <c r="BD34" s="200">
        <v>5.7</v>
      </c>
      <c r="BE34" s="225">
        <v>3</v>
      </c>
      <c r="BF34" s="225"/>
      <c r="BG34" s="116">
        <f t="shared" si="119"/>
        <v>4.0999999999999996</v>
      </c>
      <c r="BH34" s="117">
        <f t="shared" si="120"/>
        <v>4.0999999999999996</v>
      </c>
      <c r="BI34" s="118" t="str">
        <f t="shared" si="121"/>
        <v>D</v>
      </c>
      <c r="BJ34" s="119">
        <f t="shared" si="122"/>
        <v>1</v>
      </c>
      <c r="BK34" s="119" t="str">
        <f t="shared" si="123"/>
        <v>1.0</v>
      </c>
      <c r="BL34" s="137">
        <v>4</v>
      </c>
      <c r="BM34" s="138">
        <v>4</v>
      </c>
      <c r="BN34" s="191">
        <v>5.3</v>
      </c>
      <c r="BO34" s="189">
        <v>5</v>
      </c>
      <c r="BP34" s="189"/>
      <c r="BQ34" s="116">
        <f t="shared" si="124"/>
        <v>5.0999999999999996</v>
      </c>
      <c r="BR34" s="117">
        <f t="shared" si="125"/>
        <v>5.0999999999999996</v>
      </c>
      <c r="BS34" s="118" t="str">
        <f t="shared" si="126"/>
        <v>D+</v>
      </c>
      <c r="BT34" s="119">
        <f t="shared" si="127"/>
        <v>1.5</v>
      </c>
      <c r="BU34" s="119" t="str">
        <f t="shared" si="128"/>
        <v>1.5</v>
      </c>
      <c r="BV34" s="137">
        <v>2</v>
      </c>
      <c r="BW34" s="138">
        <v>2</v>
      </c>
      <c r="BX34" s="251">
        <v>6.7</v>
      </c>
      <c r="BY34" s="256">
        <v>7</v>
      </c>
      <c r="BZ34" s="256"/>
      <c r="CA34" s="116">
        <f t="shared" si="129"/>
        <v>6.9</v>
      </c>
      <c r="CB34" s="117">
        <f t="shared" si="130"/>
        <v>6.9</v>
      </c>
      <c r="CC34" s="118" t="str">
        <f t="shared" si="131"/>
        <v>C+</v>
      </c>
      <c r="CD34" s="119">
        <f t="shared" si="132"/>
        <v>2.5</v>
      </c>
      <c r="CE34" s="119" t="str">
        <f t="shared" si="133"/>
        <v>2.5</v>
      </c>
      <c r="CF34" s="137">
        <v>2</v>
      </c>
      <c r="CG34" s="138">
        <v>2</v>
      </c>
      <c r="CH34" s="148">
        <v>6.7</v>
      </c>
      <c r="CI34" s="189">
        <v>7</v>
      </c>
      <c r="CJ34" s="189"/>
      <c r="CK34" s="116">
        <f t="shared" si="134"/>
        <v>6.9</v>
      </c>
      <c r="CL34" s="117">
        <f t="shared" si="135"/>
        <v>6.9</v>
      </c>
      <c r="CM34" s="118" t="str">
        <f t="shared" si="136"/>
        <v>C+</v>
      </c>
      <c r="CN34" s="119">
        <f t="shared" si="137"/>
        <v>2.5</v>
      </c>
      <c r="CO34" s="119" t="str">
        <f t="shared" si="138"/>
        <v>2.5</v>
      </c>
      <c r="CP34" s="137">
        <v>1</v>
      </c>
      <c r="CQ34" s="138">
        <v>1</v>
      </c>
      <c r="CR34" s="148">
        <v>5</v>
      </c>
      <c r="CS34" s="239">
        <v>2</v>
      </c>
      <c r="CT34" s="285"/>
      <c r="CU34" s="116">
        <f t="shared" si="139"/>
        <v>3.2</v>
      </c>
      <c r="CV34" s="117">
        <f t="shared" si="140"/>
        <v>3.2</v>
      </c>
      <c r="CW34" s="118" t="str">
        <f t="shared" si="141"/>
        <v>F</v>
      </c>
      <c r="CX34" s="119">
        <f t="shared" si="142"/>
        <v>0</v>
      </c>
      <c r="CY34" s="119" t="str">
        <f t="shared" si="143"/>
        <v>0.0</v>
      </c>
      <c r="CZ34" s="137">
        <v>2</v>
      </c>
      <c r="DA34" s="138"/>
      <c r="DB34" s="148">
        <v>5</v>
      </c>
      <c r="DC34" s="285"/>
      <c r="DD34" s="375"/>
      <c r="DE34" s="116">
        <f t="shared" si="144"/>
        <v>2</v>
      </c>
      <c r="DF34" s="117">
        <f t="shared" si="145"/>
        <v>2</v>
      </c>
      <c r="DG34" s="118" t="str">
        <f t="shared" si="146"/>
        <v>F</v>
      </c>
      <c r="DH34" s="119">
        <f t="shared" si="147"/>
        <v>0</v>
      </c>
      <c r="DI34" s="119" t="str">
        <f t="shared" si="148"/>
        <v>0.0</v>
      </c>
      <c r="DJ34" s="137">
        <v>3</v>
      </c>
      <c r="DK34" s="138"/>
      <c r="DL34" s="301">
        <f t="shared" si="149"/>
        <v>14</v>
      </c>
      <c r="DM34" s="310">
        <f t="shared" si="150"/>
        <v>1.0357142857142858</v>
      </c>
      <c r="DN34" s="312" t="str">
        <f t="shared" si="151"/>
        <v>1.04</v>
      </c>
      <c r="DO34" s="296" t="str">
        <f t="shared" si="152"/>
        <v>Lên lớp</v>
      </c>
      <c r="DP34" s="297">
        <f t="shared" si="153"/>
        <v>9</v>
      </c>
      <c r="DQ34" s="298">
        <f t="shared" si="154"/>
        <v>1.6111111111111112</v>
      </c>
      <c r="DR34" s="296" t="str">
        <f t="shared" si="155"/>
        <v>Lên lớp</v>
      </c>
      <c r="DT34" s="247">
        <v>0</v>
      </c>
      <c r="DU34" s="130"/>
      <c r="DV34" s="130"/>
      <c r="DW34" s="130"/>
      <c r="DX34" s="130"/>
      <c r="DY34" s="130"/>
      <c r="DZ34" s="130"/>
      <c r="EA34" s="130"/>
      <c r="EB34" s="130"/>
      <c r="EC34" s="131"/>
      <c r="ED34" s="129"/>
      <c r="EE34" s="130"/>
      <c r="EF34" s="130"/>
      <c r="EG34" s="130"/>
      <c r="EH34" s="130"/>
      <c r="EI34" s="130"/>
      <c r="EJ34" s="130"/>
      <c r="EK34" s="130"/>
      <c r="EL34" s="130"/>
      <c r="EM34" s="131"/>
      <c r="EN34" s="209"/>
      <c r="EO34" s="256"/>
      <c r="EP34" s="256"/>
      <c r="EQ34" s="116">
        <f t="shared" si="156"/>
        <v>0</v>
      </c>
      <c r="ER34" s="117">
        <f t="shared" si="157"/>
        <v>0</v>
      </c>
      <c r="ES34" s="118" t="str">
        <f t="shared" si="158"/>
        <v>F</v>
      </c>
      <c r="ET34" s="119">
        <f t="shared" si="159"/>
        <v>0</v>
      </c>
      <c r="EU34" s="119" t="str">
        <f t="shared" si="160"/>
        <v>0.0</v>
      </c>
      <c r="EV34" s="137">
        <v>2</v>
      </c>
      <c r="EW34" s="138"/>
      <c r="EX34" s="129"/>
      <c r="EY34" s="130"/>
      <c r="EZ34" s="130"/>
      <c r="FA34" s="130"/>
      <c r="FB34" s="130"/>
      <c r="FC34" s="130"/>
      <c r="FD34" s="130"/>
      <c r="FE34" s="130"/>
      <c r="FF34" s="130"/>
      <c r="FG34" s="131"/>
    </row>
    <row r="35" spans="1:163" ht="18">
      <c r="A35" s="22">
        <v>21</v>
      </c>
      <c r="B35" s="22" t="s">
        <v>525</v>
      </c>
      <c r="C35" s="36" t="s">
        <v>587</v>
      </c>
      <c r="D35" s="53" t="s">
        <v>588</v>
      </c>
      <c r="E35" s="54" t="s">
        <v>203</v>
      </c>
      <c r="F35" s="410" t="s">
        <v>931</v>
      </c>
      <c r="G35" s="55" t="s">
        <v>589</v>
      </c>
      <c r="H35" s="37" t="s">
        <v>36</v>
      </c>
      <c r="I35" s="22" t="s">
        <v>83</v>
      </c>
      <c r="J35" s="22" t="s">
        <v>37</v>
      </c>
      <c r="K35" s="38" t="s">
        <v>38</v>
      </c>
      <c r="L35" s="337"/>
      <c r="M35" s="337"/>
      <c r="N35" s="337"/>
      <c r="O35" s="337"/>
      <c r="P35" s="337"/>
      <c r="Q35" s="337"/>
      <c r="R35" s="337"/>
      <c r="S35" s="337"/>
      <c r="T35" s="329">
        <f t="shared" si="112"/>
        <v>0</v>
      </c>
      <c r="U35" s="329">
        <f t="shared" si="112"/>
        <v>0</v>
      </c>
      <c r="V35" s="329">
        <f t="shared" si="112"/>
        <v>0</v>
      </c>
      <c r="W35" s="338"/>
      <c r="X35" s="350"/>
      <c r="Y35" s="350"/>
      <c r="Z35" s="350"/>
      <c r="AA35" s="350"/>
      <c r="AB35" s="38"/>
      <c r="AC35" s="38"/>
      <c r="AD35" s="38"/>
      <c r="AE35" s="38"/>
      <c r="AF35" s="38"/>
      <c r="AG35" s="38"/>
      <c r="AH35" s="38"/>
      <c r="AI35" s="38"/>
      <c r="AJ35" s="38"/>
      <c r="AK35" s="38"/>
      <c r="AL35" s="38"/>
      <c r="AM35" s="38"/>
      <c r="AN35" s="38"/>
      <c r="AO35" s="38"/>
      <c r="AP35" s="38"/>
      <c r="AQ35" s="38"/>
      <c r="AR35" s="22"/>
      <c r="AS35" s="22"/>
      <c r="AT35" s="22"/>
      <c r="AU35" s="97"/>
      <c r="AV35" s="6">
        <v>5</v>
      </c>
      <c r="AW35" s="3" t="str">
        <f t="shared" si="113"/>
        <v>D+</v>
      </c>
      <c r="AX35" s="4">
        <f t="shared" si="114"/>
        <v>1.5</v>
      </c>
      <c r="AY35" s="13" t="str">
        <f t="shared" si="115"/>
        <v>1.5</v>
      </c>
      <c r="AZ35" s="15">
        <v>6</v>
      </c>
      <c r="BA35" s="3" t="str">
        <f t="shared" si="116"/>
        <v>C</v>
      </c>
      <c r="BB35" s="4">
        <f t="shared" si="117"/>
        <v>2</v>
      </c>
      <c r="BC35" s="122" t="str">
        <f t="shared" si="118"/>
        <v>2.0</v>
      </c>
      <c r="BD35" s="200">
        <v>5.8</v>
      </c>
      <c r="BE35" s="226"/>
      <c r="BF35" s="226"/>
      <c r="BG35" s="116">
        <f t="shared" si="119"/>
        <v>2.2999999999999998</v>
      </c>
      <c r="BH35" s="117">
        <f t="shared" si="120"/>
        <v>2.2999999999999998</v>
      </c>
      <c r="BI35" s="118" t="str">
        <f t="shared" si="121"/>
        <v>F</v>
      </c>
      <c r="BJ35" s="119">
        <f t="shared" si="122"/>
        <v>0</v>
      </c>
      <c r="BK35" s="119" t="str">
        <f t="shared" si="123"/>
        <v>0.0</v>
      </c>
      <c r="BL35" s="137">
        <v>4</v>
      </c>
      <c r="BM35" s="138"/>
      <c r="BN35" s="191">
        <v>7.7</v>
      </c>
      <c r="BO35" s="189">
        <v>7</v>
      </c>
      <c r="BP35" s="189"/>
      <c r="BQ35" s="116">
        <f t="shared" si="124"/>
        <v>7.3</v>
      </c>
      <c r="BR35" s="117">
        <f t="shared" si="125"/>
        <v>7.3</v>
      </c>
      <c r="BS35" s="118" t="str">
        <f t="shared" si="126"/>
        <v>B</v>
      </c>
      <c r="BT35" s="119">
        <f t="shared" si="127"/>
        <v>3</v>
      </c>
      <c r="BU35" s="119" t="str">
        <f t="shared" si="128"/>
        <v>3.0</v>
      </c>
      <c r="BV35" s="137">
        <v>2</v>
      </c>
      <c r="BW35" s="138">
        <v>2</v>
      </c>
      <c r="BX35" s="251">
        <v>7</v>
      </c>
      <c r="BY35" s="258"/>
      <c r="BZ35" s="258"/>
      <c r="CA35" s="116">
        <f t="shared" si="129"/>
        <v>2.8</v>
      </c>
      <c r="CB35" s="117">
        <f t="shared" si="130"/>
        <v>2.8</v>
      </c>
      <c r="CC35" s="118" t="str">
        <f t="shared" si="131"/>
        <v>F</v>
      </c>
      <c r="CD35" s="119">
        <f t="shared" si="132"/>
        <v>0</v>
      </c>
      <c r="CE35" s="119" t="str">
        <f t="shared" si="133"/>
        <v>0.0</v>
      </c>
      <c r="CF35" s="137">
        <v>2</v>
      </c>
      <c r="CG35" s="138"/>
      <c r="CH35" s="148">
        <v>6.7</v>
      </c>
      <c r="CI35" s="236"/>
      <c r="CJ35" s="236"/>
      <c r="CK35" s="116">
        <f t="shared" si="134"/>
        <v>2.7</v>
      </c>
      <c r="CL35" s="117">
        <f t="shared" si="135"/>
        <v>2.7</v>
      </c>
      <c r="CM35" s="118" t="str">
        <f t="shared" si="136"/>
        <v>F</v>
      </c>
      <c r="CN35" s="119">
        <f t="shared" si="137"/>
        <v>0</v>
      </c>
      <c r="CO35" s="119" t="str">
        <f t="shared" si="138"/>
        <v>0.0</v>
      </c>
      <c r="CP35" s="137">
        <v>1</v>
      </c>
      <c r="CQ35" s="138"/>
      <c r="CR35" s="171">
        <v>0</v>
      </c>
      <c r="CS35" s="239"/>
      <c r="CT35" s="239"/>
      <c r="CU35" s="116">
        <f t="shared" si="139"/>
        <v>0</v>
      </c>
      <c r="CV35" s="117">
        <f t="shared" si="140"/>
        <v>0</v>
      </c>
      <c r="CW35" s="118" t="str">
        <f t="shared" si="141"/>
        <v>F</v>
      </c>
      <c r="CX35" s="119">
        <f t="shared" si="142"/>
        <v>0</v>
      </c>
      <c r="CY35" s="119" t="str">
        <f t="shared" si="143"/>
        <v>0.0</v>
      </c>
      <c r="CZ35" s="137">
        <v>2</v>
      </c>
      <c r="DA35" s="138"/>
      <c r="DB35" s="148"/>
      <c r="DC35" s="239"/>
      <c r="DD35" s="239"/>
      <c r="DE35" s="116">
        <f t="shared" si="144"/>
        <v>0</v>
      </c>
      <c r="DF35" s="117">
        <f t="shared" si="145"/>
        <v>0</v>
      </c>
      <c r="DG35" s="118" t="str">
        <f t="shared" si="146"/>
        <v>F</v>
      </c>
      <c r="DH35" s="119">
        <f t="shared" si="147"/>
        <v>0</v>
      </c>
      <c r="DI35" s="119" t="str">
        <f t="shared" si="148"/>
        <v>0.0</v>
      </c>
      <c r="DJ35" s="137">
        <v>3</v>
      </c>
      <c r="DK35" s="138"/>
      <c r="DL35" s="301">
        <f t="shared" si="149"/>
        <v>14</v>
      </c>
      <c r="DM35" s="310">
        <f t="shared" si="150"/>
        <v>0.42857142857142855</v>
      </c>
      <c r="DN35" s="312" t="str">
        <f t="shared" si="151"/>
        <v>0.43</v>
      </c>
      <c r="DO35" s="400" t="str">
        <f t="shared" si="152"/>
        <v>Cảnh báo KQHT</v>
      </c>
      <c r="DP35" s="297">
        <f t="shared" si="153"/>
        <v>2</v>
      </c>
      <c r="DQ35" s="298">
        <f t="shared" si="154"/>
        <v>3</v>
      </c>
      <c r="DR35" s="296" t="str">
        <f t="shared" si="155"/>
        <v>Lên lớp</v>
      </c>
      <c r="DT35" s="247">
        <v>0</v>
      </c>
      <c r="DU35" s="130"/>
      <c r="DV35" s="130"/>
      <c r="DW35" s="130"/>
      <c r="DX35" s="130"/>
      <c r="DY35" s="130"/>
      <c r="DZ35" s="130"/>
      <c r="EA35" s="130"/>
      <c r="EB35" s="130"/>
      <c r="EC35" s="131"/>
      <c r="ED35" s="129"/>
      <c r="EE35" s="130"/>
      <c r="EF35" s="130"/>
      <c r="EG35" s="130"/>
      <c r="EH35" s="130"/>
      <c r="EI35" s="130"/>
      <c r="EJ35" s="130"/>
      <c r="EK35" s="130"/>
      <c r="EL35" s="130"/>
      <c r="EM35" s="131"/>
      <c r="EN35" s="209"/>
      <c r="EO35" s="256"/>
      <c r="EP35" s="256"/>
      <c r="EQ35" s="116">
        <f t="shared" si="156"/>
        <v>0</v>
      </c>
      <c r="ER35" s="117">
        <f t="shared" si="157"/>
        <v>0</v>
      </c>
      <c r="ES35" s="118" t="str">
        <f t="shared" si="158"/>
        <v>F</v>
      </c>
      <c r="ET35" s="119">
        <f t="shared" si="159"/>
        <v>0</v>
      </c>
      <c r="EU35" s="119" t="str">
        <f t="shared" si="160"/>
        <v>0.0</v>
      </c>
      <c r="EV35" s="137">
        <v>2</v>
      </c>
      <c r="EW35" s="138"/>
      <c r="EX35" s="129"/>
      <c r="EY35" s="130"/>
      <c r="EZ35" s="130"/>
      <c r="FA35" s="130"/>
      <c r="FB35" s="130"/>
      <c r="FC35" s="130"/>
      <c r="FD35" s="130"/>
      <c r="FE35" s="130"/>
      <c r="FF35" s="130"/>
      <c r="FG35" s="131"/>
    </row>
    <row r="36" spans="1:163">
      <c r="L36" s="343"/>
      <c r="M36" s="343"/>
      <c r="N36" s="343"/>
      <c r="O36" s="343"/>
      <c r="P36" s="343"/>
      <c r="Q36" s="343"/>
      <c r="R36" s="343"/>
      <c r="S36" s="343"/>
      <c r="T36" s="343"/>
      <c r="U36" s="343"/>
      <c r="V36" s="343"/>
      <c r="W36" s="343"/>
      <c r="X36" s="343"/>
      <c r="Y36" s="343"/>
      <c r="Z36" s="343"/>
      <c r="AA36" s="343"/>
    </row>
    <row r="37" spans="1:163" ht="18">
      <c r="L37" s="331"/>
      <c r="M37" s="331"/>
      <c r="N37" s="331"/>
      <c r="O37" s="331"/>
      <c r="P37" s="331"/>
      <c r="Q37" s="331"/>
      <c r="R37" s="331"/>
      <c r="S37" s="331"/>
      <c r="T37" s="329"/>
      <c r="U37" s="329"/>
      <c r="V37" s="329"/>
      <c r="W37" s="332"/>
      <c r="X37" s="352"/>
      <c r="Y37" s="352"/>
      <c r="Z37" s="352"/>
      <c r="AA37" s="352"/>
    </row>
    <row r="38" spans="1:163" ht="18">
      <c r="L38" s="344"/>
      <c r="M38" s="344"/>
      <c r="N38" s="344"/>
      <c r="O38" s="345"/>
      <c r="P38" s="345"/>
      <c r="Q38" s="345"/>
      <c r="R38" s="345"/>
      <c r="S38" s="345"/>
      <c r="T38" s="345"/>
      <c r="U38" s="345"/>
      <c r="V38" s="345"/>
      <c r="W38" s="345"/>
      <c r="X38" s="353"/>
      <c r="Y38" s="353"/>
      <c r="Z38" s="353"/>
      <c r="AA38" s="353"/>
    </row>
    <row r="39" spans="1:163" ht="18">
      <c r="L39" s="344"/>
      <c r="M39" s="344"/>
      <c r="N39" s="345"/>
      <c r="O39" s="345"/>
      <c r="P39" s="345"/>
      <c r="Q39" s="345"/>
      <c r="R39" s="345"/>
      <c r="S39" s="345"/>
      <c r="T39" s="345"/>
      <c r="U39" s="345"/>
      <c r="V39" s="345"/>
      <c r="W39" s="345"/>
      <c r="X39" s="353"/>
      <c r="Y39" s="353"/>
      <c r="Z39" s="353"/>
      <c r="AA39" s="353"/>
    </row>
    <row r="40" spans="1:163" ht="18">
      <c r="L40" s="346"/>
      <c r="M40" s="346"/>
      <c r="N40" s="346"/>
      <c r="O40" s="346"/>
      <c r="P40" s="346"/>
      <c r="Q40" s="346"/>
      <c r="R40" s="346"/>
      <c r="S40" s="346"/>
      <c r="T40" s="346"/>
      <c r="U40" s="346"/>
      <c r="V40" s="346"/>
      <c r="W40" s="346"/>
      <c r="X40" s="352"/>
      <c r="Y40" s="352"/>
      <c r="Z40" s="352"/>
      <c r="AA40" s="352"/>
    </row>
    <row r="41" spans="1:163" ht="18">
      <c r="L41" s="346"/>
      <c r="M41" s="346"/>
      <c r="N41" s="346"/>
      <c r="O41" s="346"/>
      <c r="P41" s="346"/>
      <c r="Q41" s="346"/>
      <c r="R41" s="346"/>
      <c r="S41" s="346"/>
      <c r="T41" s="346"/>
      <c r="U41" s="346"/>
      <c r="V41" s="346"/>
      <c r="W41" s="346"/>
      <c r="X41" s="352"/>
      <c r="Y41" s="352"/>
      <c r="Z41" s="352"/>
      <c r="AA41" s="352"/>
    </row>
    <row r="42" spans="1:163" ht="18">
      <c r="L42" s="346"/>
      <c r="M42" s="346"/>
      <c r="N42" s="346"/>
      <c r="O42" s="346"/>
      <c r="P42" s="346"/>
      <c r="Q42" s="346"/>
      <c r="R42" s="346"/>
      <c r="S42" s="346"/>
      <c r="T42" s="346"/>
      <c r="U42" s="346"/>
      <c r="V42" s="346"/>
      <c r="W42" s="346"/>
      <c r="X42" s="352"/>
      <c r="Y42" s="352"/>
      <c r="Z42" s="352"/>
      <c r="AA42" s="352"/>
    </row>
  </sheetData>
  <autoFilter ref="A1:GV27"/>
  <conditionalFormatting sqref="AZ29:BB35 AV29:AX35 AZ1:BB26 AY1 BC1 AV1:AX26">
    <cfRule type="cellIs" dxfId="7" priority="28" stopIfTrue="1" operator="lessThan">
      <formula>4.95</formula>
    </cfRule>
  </conditionalFormatting>
  <conditionalFormatting sqref="ER29:ER35 BR29:BR35 CL29:CL35 CB29:CB35 BH29:BH35 CV29:CV35 DF29:DF35 DX29 FB29 EH29 FL29 GG29 GQ29 HA29 HK29 HU29 IE29 EH1:EK1 ER1:EU1 ER2:ER26 FB1:FE1 AV1:BC1 BH1:BK1 BR1:BU1 CB1:CE1 CL1:CO1 BR2:BR26 CL2:CL26 CB2:CB26 BH2:BH26 CV1:CY1 CV2:CV26 DF1:DI1 DF2:DF26 DX1:EA1 DX2:DX26 FB2:FB26 EH2:EH26 FL1:FO1 FL2:FL26 GG1:GJ1 GG2:GG26 GQ1:GT1 GQ2:GQ26 HA1:HD1 HA2:HA26 HK1:HN1 HK2:HK26 HU1:HX1 HU2:HU26 IE1:IH1 IE2:IE26">
    <cfRule type="cellIs" dxfId="6" priority="27" operator="lessThan">
      <formula>3.95</formula>
    </cfRule>
  </conditionalFormatting>
  <conditionalFormatting sqref="BA29:BB35 AW29:AX35 BA2:BB26 AY1 BC1 AW2:AX26">
    <cfRule type="cellIs" dxfId="5" priority="24" stopIfTrue="1" operator="lessThan">
      <formula>4.95</formula>
    </cfRule>
    <cfRule type="cellIs" dxfId="4" priority="25" stopIfTrue="1" operator="lessThan">
      <formula>4.95</formula>
    </cfRule>
    <cfRule type="cellIs" dxfId="3" priority="26" stopIfTrue="1" operator="lessThan">
      <formula>4.95</formula>
    </cfRule>
  </conditionalFormatting>
  <conditionalFormatting sqref="BA29:BA35 AW29:AW35 BA1:BA26 AW1:AW26">
    <cfRule type="containsText" dxfId="2" priority="22" stopIfTrue="1" operator="containsText" text="f">
      <formula>NOT(ISERROR(SEARCH("f",AW1)))</formula>
    </cfRule>
    <cfRule type="containsText" dxfId="1" priority="23" stopIfTrue="1" operator="containsText" text="f">
      <formula>NOT(ISERROR(SEARCH("f",AW1)))</formula>
    </cfRule>
  </conditionalFormatting>
  <conditionalFormatting sqref="AX29:AX35 BB29:BB35 AV1 AY1:AZ1 BC1 AX1:AX26 BB1:BB26">
    <cfRule type="cellIs" dxfId="0" priority="21" stopIfTrue="1" operator="greaterThan">
      <formula>0</formula>
    </cfRule>
  </conditionalFormatting>
  <pageMargins left="0.7" right="0.7" top="0.75" bottom="0.75" header="0.3" footer="0.3"/>
  <pageSetup paperSize="9" orientation="portrait" verticalDpi="0" r:id="rId1"/>
</worksheet>
</file>

<file path=xl/worksheets/sheet13.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IW38"/>
  <sheetViews>
    <sheetView workbookViewId="0">
      <pane xSplit="6" ySplit="1" topLeftCell="IQ2" activePane="bottomRight" state="frozen"/>
      <selection pane="topRight" activeCell="G1" sqref="G1"/>
      <selection pane="bottomLeft" activeCell="A2" sqref="A2"/>
      <selection pane="bottomRight" activeCell="IV3" sqref="IV3"/>
    </sheetView>
  </sheetViews>
  <sheetFormatPr defaultRowHeight="17.25"/>
  <cols>
    <col min="1" max="1" width="5.28515625" style="16" customWidth="1"/>
    <col min="2" max="2" width="7.42578125" style="16" customWidth="1"/>
    <col min="3" max="3" width="17.140625" style="16" customWidth="1"/>
    <col min="4" max="4" width="20.140625" style="16" customWidth="1"/>
    <col min="5" max="5" width="9.140625" style="16"/>
    <col min="6" max="6" width="15.85546875" style="16" customWidth="1"/>
    <col min="7" max="7" width="15.140625" style="59" customWidth="1"/>
    <col min="8" max="8" width="9.140625" style="16"/>
    <col min="9" max="9" width="23.5703125" style="16" customWidth="1"/>
    <col min="10" max="10" width="9.140625" style="16"/>
    <col min="11" max="11" width="10.7109375" style="16" customWidth="1"/>
    <col min="12" max="47" width="4.28515625" style="16" customWidth="1"/>
    <col min="48" max="55" width="5.85546875" style="16" customWidth="1"/>
    <col min="56" max="65" width="4.28515625" style="16" customWidth="1"/>
    <col min="66" max="75" width="4.42578125" style="16" customWidth="1"/>
    <col min="76" max="85" width="4.7109375" style="16" customWidth="1"/>
    <col min="86" max="95" width="4.5703125" style="16" customWidth="1"/>
    <col min="96" max="105" width="4.42578125" style="16" customWidth="1"/>
    <col min="106" max="115" width="4.5703125" style="16" customWidth="1"/>
    <col min="116" max="116" width="5.7109375" style="16" customWidth="1"/>
    <col min="117" max="117" width="6.140625" style="16" customWidth="1"/>
    <col min="118" max="118" width="7.140625" style="16" customWidth="1"/>
    <col min="119" max="119" width="11.7109375" style="16" customWidth="1"/>
    <col min="120" max="120" width="6.7109375" style="16" customWidth="1"/>
    <col min="121" max="121" width="7.85546875" style="16" customWidth="1"/>
    <col min="122" max="122" width="10.5703125" style="16" customWidth="1"/>
    <col min="123" max="123" width="9.140625" style="16"/>
    <col min="124" max="133" width="5" style="16" customWidth="1"/>
    <col min="134" max="143" width="4.7109375" style="16" customWidth="1"/>
    <col min="144" max="153" width="4.28515625" style="16" customWidth="1"/>
    <col min="154" max="163" width="4.42578125" style="16" customWidth="1"/>
    <col min="164" max="173" width="4.5703125" style="16" customWidth="1"/>
    <col min="174" max="183" width="4.7109375" style="16" customWidth="1"/>
    <col min="184" max="194" width="5" style="16" customWidth="1"/>
    <col min="195" max="196" width="5.5703125" style="16" customWidth="1"/>
    <col min="197" max="197" width="18.28515625" style="16" customWidth="1"/>
    <col min="198" max="198" width="4.5703125" style="16" customWidth="1"/>
    <col min="199" max="199" width="5.5703125" style="16" customWidth="1"/>
    <col min="200" max="200" width="5.7109375" style="16" customWidth="1"/>
    <col min="201" max="201" width="6.7109375" style="16" customWidth="1"/>
    <col min="202" max="202" width="7" style="16" customWidth="1"/>
    <col min="203" max="204" width="9.140625" style="16"/>
    <col min="205" max="244" width="4.42578125" style="16" customWidth="1"/>
    <col min="245" max="245" width="4.7109375" style="16" customWidth="1"/>
    <col min="246" max="246" width="7" style="16" customWidth="1"/>
    <col min="247" max="247" width="7.140625" style="16" customWidth="1"/>
    <col min="248" max="248" width="17.5703125" style="16" customWidth="1"/>
    <col min="249" max="249" width="5.28515625" style="16" customWidth="1"/>
    <col min="250" max="250" width="5.85546875" style="16" customWidth="1"/>
    <col min="251" max="251" width="6.28515625" style="16" customWidth="1"/>
    <col min="252" max="252" width="5.140625" style="16" customWidth="1"/>
    <col min="253" max="253" width="6.28515625" style="16" customWidth="1"/>
    <col min="254" max="254" width="5.5703125" style="16" customWidth="1"/>
    <col min="255" max="255" width="7.5703125" style="16" customWidth="1"/>
    <col min="256" max="256" width="14.140625" style="16" customWidth="1"/>
    <col min="257" max="257" width="7.5703125" style="16" customWidth="1"/>
    <col min="258" max="419" width="4.42578125" style="16" customWidth="1"/>
    <col min="420" max="16384" width="9.140625" style="16"/>
  </cols>
  <sheetData>
    <row r="1" spans="1:257" ht="162" customHeight="1">
      <c r="A1" s="7" t="s">
        <v>0</v>
      </c>
      <c r="B1" s="8" t="s">
        <v>1</v>
      </c>
      <c r="C1" s="8" t="s">
        <v>2</v>
      </c>
      <c r="D1" s="8" t="s">
        <v>3</v>
      </c>
      <c r="E1" s="9" t="s">
        <v>4</v>
      </c>
      <c r="F1" s="9" t="s">
        <v>624</v>
      </c>
      <c r="G1" s="58" t="s">
        <v>5</v>
      </c>
      <c r="H1" s="7" t="s">
        <v>6</v>
      </c>
      <c r="I1" s="7" t="s">
        <v>7</v>
      </c>
      <c r="J1" s="7" t="s">
        <v>165</v>
      </c>
      <c r="K1" s="8" t="s">
        <v>166</v>
      </c>
      <c r="L1" s="356" t="s">
        <v>755</v>
      </c>
      <c r="M1" s="356" t="s">
        <v>756</v>
      </c>
      <c r="N1" s="356" t="s">
        <v>757</v>
      </c>
      <c r="O1" s="356" t="s">
        <v>758</v>
      </c>
      <c r="P1" s="356" t="s">
        <v>759</v>
      </c>
      <c r="Q1" s="356" t="s">
        <v>760</v>
      </c>
      <c r="R1" s="356" t="s">
        <v>761</v>
      </c>
      <c r="S1" s="356" t="s">
        <v>762</v>
      </c>
      <c r="T1" s="357" t="s">
        <v>763</v>
      </c>
      <c r="U1" s="357" t="s">
        <v>764</v>
      </c>
      <c r="V1" s="357" t="s">
        <v>765</v>
      </c>
      <c r="W1" s="357" t="s">
        <v>766</v>
      </c>
      <c r="X1" s="356" t="s">
        <v>767</v>
      </c>
      <c r="Y1" s="356" t="s">
        <v>768</v>
      </c>
      <c r="Z1" s="356" t="s">
        <v>769</v>
      </c>
      <c r="AA1" s="356" t="s">
        <v>770</v>
      </c>
      <c r="AB1" s="356" t="s">
        <v>771</v>
      </c>
      <c r="AC1" s="356" t="s">
        <v>772</v>
      </c>
      <c r="AD1" s="356" t="s">
        <v>773</v>
      </c>
      <c r="AE1" s="356" t="s">
        <v>774</v>
      </c>
      <c r="AF1" s="357" t="s">
        <v>775</v>
      </c>
      <c r="AG1" s="357" t="s">
        <v>776</v>
      </c>
      <c r="AH1" s="357" t="s">
        <v>777</v>
      </c>
      <c r="AI1" s="357" t="s">
        <v>778</v>
      </c>
      <c r="AJ1" s="356" t="s">
        <v>779</v>
      </c>
      <c r="AK1" s="356" t="s">
        <v>780</v>
      </c>
      <c r="AL1" s="356" t="s">
        <v>781</v>
      </c>
      <c r="AM1" s="356" t="s">
        <v>782</v>
      </c>
      <c r="AN1" s="356" t="s">
        <v>783</v>
      </c>
      <c r="AO1" s="356" t="s">
        <v>784</v>
      </c>
      <c r="AP1" s="356" t="s">
        <v>785</v>
      </c>
      <c r="AQ1" s="356" t="s">
        <v>786</v>
      </c>
      <c r="AR1" s="357" t="s">
        <v>787</v>
      </c>
      <c r="AS1" s="357" t="s">
        <v>788</v>
      </c>
      <c r="AT1" s="357" t="s">
        <v>789</v>
      </c>
      <c r="AU1" s="357" t="s">
        <v>790</v>
      </c>
      <c r="AV1" s="366" t="s">
        <v>687</v>
      </c>
      <c r="AW1" s="10" t="s">
        <v>8</v>
      </c>
      <c r="AX1" s="193" t="s">
        <v>9</v>
      </c>
      <c r="AY1" s="12" t="s">
        <v>10</v>
      </c>
      <c r="AZ1" s="11" t="s">
        <v>688</v>
      </c>
      <c r="BA1" s="10" t="s">
        <v>11</v>
      </c>
      <c r="BB1" s="193" t="s">
        <v>12</v>
      </c>
      <c r="BC1" s="14" t="s">
        <v>13</v>
      </c>
      <c r="BD1" s="107" t="s">
        <v>635</v>
      </c>
      <c r="BE1" s="108" t="s">
        <v>706</v>
      </c>
      <c r="BF1" s="108" t="s">
        <v>707</v>
      </c>
      <c r="BG1" s="109" t="s">
        <v>708</v>
      </c>
      <c r="BH1" s="110" t="s">
        <v>709</v>
      </c>
      <c r="BI1" s="111" t="s">
        <v>710</v>
      </c>
      <c r="BJ1" s="194" t="s">
        <v>711</v>
      </c>
      <c r="BK1" s="112" t="s">
        <v>712</v>
      </c>
      <c r="BL1" s="113" t="s">
        <v>709</v>
      </c>
      <c r="BM1" s="114" t="s">
        <v>709</v>
      </c>
      <c r="BN1" s="134" t="s">
        <v>635</v>
      </c>
      <c r="BO1" s="108" t="s">
        <v>637</v>
      </c>
      <c r="BP1" s="108" t="s">
        <v>638</v>
      </c>
      <c r="BQ1" s="109" t="s">
        <v>639</v>
      </c>
      <c r="BR1" s="110" t="s">
        <v>640</v>
      </c>
      <c r="BS1" s="111" t="s">
        <v>641</v>
      </c>
      <c r="BT1" s="194" t="s">
        <v>642</v>
      </c>
      <c r="BU1" s="112" t="s">
        <v>643</v>
      </c>
      <c r="BV1" s="113" t="s">
        <v>640</v>
      </c>
      <c r="BW1" s="114" t="s">
        <v>640</v>
      </c>
      <c r="BX1" s="107" t="s">
        <v>635</v>
      </c>
      <c r="BY1" s="108" t="s">
        <v>644</v>
      </c>
      <c r="BZ1" s="108" t="s">
        <v>645</v>
      </c>
      <c r="CA1" s="109" t="s">
        <v>646</v>
      </c>
      <c r="CB1" s="110" t="s">
        <v>695</v>
      </c>
      <c r="CC1" s="111" t="s">
        <v>648</v>
      </c>
      <c r="CD1" s="194" t="s">
        <v>649</v>
      </c>
      <c r="CE1" s="112" t="s">
        <v>650</v>
      </c>
      <c r="CF1" s="113" t="s">
        <v>695</v>
      </c>
      <c r="CG1" s="114" t="s">
        <v>695</v>
      </c>
      <c r="CH1" s="134" t="s">
        <v>635</v>
      </c>
      <c r="CI1" s="108" t="s">
        <v>670</v>
      </c>
      <c r="CJ1" s="108" t="s">
        <v>671</v>
      </c>
      <c r="CK1" s="109" t="s">
        <v>672</v>
      </c>
      <c r="CL1" s="110" t="s">
        <v>673</v>
      </c>
      <c r="CM1" s="111" t="s">
        <v>674</v>
      </c>
      <c r="CN1" s="194" t="s">
        <v>678</v>
      </c>
      <c r="CO1" s="112" t="s">
        <v>676</v>
      </c>
      <c r="CP1" s="113" t="s">
        <v>673</v>
      </c>
      <c r="CQ1" s="153" t="s">
        <v>673</v>
      </c>
      <c r="CR1" s="134" t="s">
        <v>635</v>
      </c>
      <c r="CS1" s="108" t="s">
        <v>699</v>
      </c>
      <c r="CT1" s="108" t="s">
        <v>700</v>
      </c>
      <c r="CU1" s="109" t="s">
        <v>701</v>
      </c>
      <c r="CV1" s="110" t="s">
        <v>698</v>
      </c>
      <c r="CW1" s="111" t="s">
        <v>713</v>
      </c>
      <c r="CX1" s="194" t="s">
        <v>703</v>
      </c>
      <c r="CY1" s="112" t="s">
        <v>704</v>
      </c>
      <c r="CZ1" s="113" t="s">
        <v>705</v>
      </c>
      <c r="DA1" s="114" t="s">
        <v>705</v>
      </c>
      <c r="DB1" s="134" t="s">
        <v>635</v>
      </c>
      <c r="DC1" s="108" t="s">
        <v>715</v>
      </c>
      <c r="DD1" s="108" t="s">
        <v>716</v>
      </c>
      <c r="DE1" s="109" t="s">
        <v>717</v>
      </c>
      <c r="DF1" s="110" t="s">
        <v>722</v>
      </c>
      <c r="DG1" s="111" t="s">
        <v>718</v>
      </c>
      <c r="DH1" s="112" t="s">
        <v>719</v>
      </c>
      <c r="DI1" s="112" t="s">
        <v>720</v>
      </c>
      <c r="DJ1" s="113" t="s">
        <v>721</v>
      </c>
      <c r="DK1" s="114" t="s">
        <v>721</v>
      </c>
      <c r="DL1" s="288" t="s">
        <v>748</v>
      </c>
      <c r="DM1" s="289" t="s">
        <v>749</v>
      </c>
      <c r="DN1" s="290" t="s">
        <v>750</v>
      </c>
      <c r="DO1" s="291" t="s">
        <v>924</v>
      </c>
      <c r="DP1" s="292" t="s">
        <v>751</v>
      </c>
      <c r="DQ1" s="293" t="s">
        <v>752</v>
      </c>
      <c r="DR1" s="291" t="s">
        <v>753</v>
      </c>
      <c r="DS1" s="291" t="s">
        <v>923</v>
      </c>
      <c r="DT1" s="134" t="s">
        <v>635</v>
      </c>
      <c r="DU1" s="108" t="s">
        <v>795</v>
      </c>
      <c r="DV1" s="108" t="s">
        <v>796</v>
      </c>
      <c r="DW1" s="109" t="s">
        <v>797</v>
      </c>
      <c r="DX1" s="384" t="s">
        <v>798</v>
      </c>
      <c r="DY1" s="111" t="s">
        <v>799</v>
      </c>
      <c r="DZ1" s="112" t="s">
        <v>800</v>
      </c>
      <c r="EA1" s="112" t="s">
        <v>801</v>
      </c>
      <c r="EB1" s="113" t="s">
        <v>802</v>
      </c>
      <c r="EC1" s="114" t="s">
        <v>802</v>
      </c>
      <c r="ED1" s="107" t="s">
        <v>635</v>
      </c>
      <c r="EE1" s="108" t="s">
        <v>803</v>
      </c>
      <c r="EF1" s="108" t="s">
        <v>804</v>
      </c>
      <c r="EG1" s="109" t="s">
        <v>805</v>
      </c>
      <c r="EH1" s="110" t="s">
        <v>806</v>
      </c>
      <c r="EI1" s="111" t="s">
        <v>807</v>
      </c>
      <c r="EJ1" s="112" t="s">
        <v>808</v>
      </c>
      <c r="EK1" s="112" t="s">
        <v>808</v>
      </c>
      <c r="EL1" s="113" t="s">
        <v>806</v>
      </c>
      <c r="EM1" s="114" t="s">
        <v>806</v>
      </c>
      <c r="EN1" s="107" t="s">
        <v>635</v>
      </c>
      <c r="EO1" s="108" t="s">
        <v>809</v>
      </c>
      <c r="EP1" s="108" t="s">
        <v>810</v>
      </c>
      <c r="EQ1" s="109" t="s">
        <v>811</v>
      </c>
      <c r="ER1" s="110" t="s">
        <v>812</v>
      </c>
      <c r="ES1" s="111" t="s">
        <v>813</v>
      </c>
      <c r="ET1" s="112" t="s">
        <v>814</v>
      </c>
      <c r="EU1" s="112" t="s">
        <v>815</v>
      </c>
      <c r="EV1" s="113" t="s">
        <v>816</v>
      </c>
      <c r="EW1" s="114" t="s">
        <v>816</v>
      </c>
      <c r="EX1" s="107" t="s">
        <v>635</v>
      </c>
      <c r="EY1" s="108" t="s">
        <v>817</v>
      </c>
      <c r="EZ1" s="108" t="s">
        <v>818</v>
      </c>
      <c r="FA1" s="109" t="s">
        <v>819</v>
      </c>
      <c r="FB1" s="110" t="s">
        <v>820</v>
      </c>
      <c r="FC1" s="111" t="s">
        <v>821</v>
      </c>
      <c r="FD1" s="112" t="s">
        <v>822</v>
      </c>
      <c r="FE1" s="112" t="s">
        <v>823</v>
      </c>
      <c r="FF1" s="113" t="s">
        <v>824</v>
      </c>
      <c r="FG1" s="114" t="s">
        <v>824</v>
      </c>
      <c r="FH1" s="107" t="s">
        <v>635</v>
      </c>
      <c r="FI1" s="108" t="s">
        <v>936</v>
      </c>
      <c r="FJ1" s="108" t="s">
        <v>937</v>
      </c>
      <c r="FK1" s="109" t="s">
        <v>938</v>
      </c>
      <c r="FL1" s="110" t="s">
        <v>939</v>
      </c>
      <c r="FM1" s="111" t="s">
        <v>940</v>
      </c>
      <c r="FN1" s="112" t="s">
        <v>941</v>
      </c>
      <c r="FO1" s="112" t="s">
        <v>942</v>
      </c>
      <c r="FP1" s="113" t="s">
        <v>943</v>
      </c>
      <c r="FQ1" s="114" t="s">
        <v>943</v>
      </c>
      <c r="FR1" s="134" t="s">
        <v>635</v>
      </c>
      <c r="FS1" s="108" t="s">
        <v>944</v>
      </c>
      <c r="FT1" s="108" t="s">
        <v>945</v>
      </c>
      <c r="FU1" s="109" t="s">
        <v>946</v>
      </c>
      <c r="FV1" s="384" t="s">
        <v>947</v>
      </c>
      <c r="FW1" s="111" t="s">
        <v>948</v>
      </c>
      <c r="FX1" s="112" t="s">
        <v>949</v>
      </c>
      <c r="FY1" s="112" t="s">
        <v>950</v>
      </c>
      <c r="FZ1" s="113" t="s">
        <v>951</v>
      </c>
      <c r="GA1" s="114" t="s">
        <v>951</v>
      </c>
      <c r="GB1" s="134" t="s">
        <v>635</v>
      </c>
      <c r="GC1" s="108" t="s">
        <v>952</v>
      </c>
      <c r="GD1" s="108" t="s">
        <v>953</v>
      </c>
      <c r="GE1" s="109" t="s">
        <v>954</v>
      </c>
      <c r="GF1" s="384" t="s">
        <v>955</v>
      </c>
      <c r="GG1" s="111" t="s">
        <v>956</v>
      </c>
      <c r="GH1" s="112" t="s">
        <v>957</v>
      </c>
      <c r="GI1" s="112" t="s">
        <v>958</v>
      </c>
      <c r="GJ1" s="113" t="s">
        <v>959</v>
      </c>
      <c r="GK1" s="114" t="s">
        <v>959</v>
      </c>
      <c r="GL1" s="288" t="s">
        <v>989</v>
      </c>
      <c r="GM1" s="289" t="s">
        <v>990</v>
      </c>
      <c r="GN1" s="290" t="s">
        <v>991</v>
      </c>
      <c r="GO1" s="505" t="s">
        <v>992</v>
      </c>
      <c r="GP1" s="288" t="s">
        <v>993</v>
      </c>
      <c r="GQ1" s="289" t="s">
        <v>994</v>
      </c>
      <c r="GR1" s="500" t="s">
        <v>995</v>
      </c>
      <c r="GS1" s="505" t="s">
        <v>998</v>
      </c>
      <c r="GT1" s="505" t="s">
        <v>996</v>
      </c>
      <c r="GU1" s="506" t="s">
        <v>997</v>
      </c>
      <c r="GV1" s="501" t="s">
        <v>1242</v>
      </c>
      <c r="GW1" s="107" t="s">
        <v>635</v>
      </c>
      <c r="GX1" s="108" t="s">
        <v>1001</v>
      </c>
      <c r="GY1" s="108" t="s">
        <v>1002</v>
      </c>
      <c r="GZ1" s="109" t="s">
        <v>1003</v>
      </c>
      <c r="HA1" s="110" t="s">
        <v>1004</v>
      </c>
      <c r="HB1" s="111" t="s">
        <v>1005</v>
      </c>
      <c r="HC1" s="112" t="s">
        <v>1006</v>
      </c>
      <c r="HD1" s="112" t="s">
        <v>1007</v>
      </c>
      <c r="HE1" s="113" t="s">
        <v>1004</v>
      </c>
      <c r="HF1" s="114" t="s">
        <v>1004</v>
      </c>
      <c r="HG1" s="134" t="s">
        <v>635</v>
      </c>
      <c r="HH1" s="108" t="s">
        <v>1008</v>
      </c>
      <c r="HI1" s="108" t="s">
        <v>1009</v>
      </c>
      <c r="HJ1" s="109" t="s">
        <v>1010</v>
      </c>
      <c r="HK1" s="110" t="s">
        <v>1011</v>
      </c>
      <c r="HL1" s="111" t="s">
        <v>1012</v>
      </c>
      <c r="HM1" s="112" t="s">
        <v>1013</v>
      </c>
      <c r="HN1" s="112" t="s">
        <v>1014</v>
      </c>
      <c r="HO1" s="113" t="s">
        <v>1015</v>
      </c>
      <c r="HP1" s="114" t="s">
        <v>1015</v>
      </c>
      <c r="HQ1" s="134" t="s">
        <v>635</v>
      </c>
      <c r="HR1" s="108" t="s">
        <v>1016</v>
      </c>
      <c r="HS1" s="108" t="s">
        <v>1017</v>
      </c>
      <c r="HT1" s="109" t="s">
        <v>1018</v>
      </c>
      <c r="HU1" s="110" t="s">
        <v>1022</v>
      </c>
      <c r="HV1" s="111" t="s">
        <v>1019</v>
      </c>
      <c r="HW1" s="112" t="s">
        <v>1020</v>
      </c>
      <c r="HX1" s="112" t="s">
        <v>1021</v>
      </c>
      <c r="HY1" s="113" t="s">
        <v>1023</v>
      </c>
      <c r="HZ1" s="114" t="s">
        <v>1023</v>
      </c>
      <c r="IA1" s="107" t="s">
        <v>635</v>
      </c>
      <c r="IB1" s="108" t="s">
        <v>1024</v>
      </c>
      <c r="IC1" s="108" t="s">
        <v>1025</v>
      </c>
      <c r="ID1" s="109" t="s">
        <v>1026</v>
      </c>
      <c r="IE1" s="110" t="s">
        <v>1027</v>
      </c>
      <c r="IF1" s="111" t="s">
        <v>1028</v>
      </c>
      <c r="IG1" s="112" t="s">
        <v>1029</v>
      </c>
      <c r="IH1" s="112" t="s">
        <v>1030</v>
      </c>
      <c r="II1" s="113" t="s">
        <v>1031</v>
      </c>
      <c r="IJ1" s="114" t="s">
        <v>1032</v>
      </c>
      <c r="IK1" s="288" t="s">
        <v>1204</v>
      </c>
      <c r="IL1" s="289" t="s">
        <v>1205</v>
      </c>
      <c r="IM1" s="290" t="s">
        <v>1206</v>
      </c>
      <c r="IN1" s="505" t="s">
        <v>1207</v>
      </c>
      <c r="IO1" s="288" t="s">
        <v>1208</v>
      </c>
      <c r="IP1" s="289" t="s">
        <v>1209</v>
      </c>
      <c r="IQ1" s="290" t="s">
        <v>1210</v>
      </c>
      <c r="IR1" s="588" t="s">
        <v>1211</v>
      </c>
      <c r="IS1" s="589" t="s">
        <v>1212</v>
      </c>
      <c r="IT1" s="590" t="s">
        <v>1213</v>
      </c>
      <c r="IU1" s="591" t="s">
        <v>1214</v>
      </c>
      <c r="IV1" s="505" t="s">
        <v>1215</v>
      </c>
      <c r="IW1" s="592" t="s">
        <v>1216</v>
      </c>
    </row>
    <row r="2" spans="1:257" ht="18">
      <c r="A2" s="23">
        <v>1</v>
      </c>
      <c r="B2" s="24" t="s">
        <v>31</v>
      </c>
      <c r="C2" s="25" t="s">
        <v>32</v>
      </c>
      <c r="D2" s="26" t="s">
        <v>33</v>
      </c>
      <c r="E2" s="27" t="s">
        <v>25</v>
      </c>
      <c r="F2" s="27"/>
      <c r="G2" s="28" t="s">
        <v>34</v>
      </c>
      <c r="H2" s="29" t="s">
        <v>36</v>
      </c>
      <c r="I2" s="24" t="s">
        <v>35</v>
      </c>
      <c r="J2" s="24" t="s">
        <v>37</v>
      </c>
      <c r="K2" s="30" t="s">
        <v>38</v>
      </c>
      <c r="L2" s="279"/>
      <c r="M2" s="279"/>
      <c r="N2" s="279"/>
      <c r="O2" s="279"/>
      <c r="P2" s="279"/>
      <c r="Q2" s="279"/>
      <c r="R2" s="279"/>
      <c r="S2" s="215"/>
      <c r="T2" s="329">
        <f>(L2+P2*2)/3</f>
        <v>0</v>
      </c>
      <c r="U2" s="329">
        <f>(M2+Q2*2)/3</f>
        <v>0</v>
      </c>
      <c r="V2" s="329">
        <f>(N2+R2*2)/3</f>
        <v>0</v>
      </c>
      <c r="W2" s="330"/>
      <c r="X2" s="189"/>
      <c r="Y2" s="189"/>
      <c r="Z2" s="189"/>
      <c r="AA2" s="354"/>
      <c r="AB2" s="189"/>
      <c r="AC2" s="189"/>
      <c r="AD2" s="189"/>
      <c r="AE2" s="354"/>
      <c r="AF2" s="329">
        <f>(X2+AB2*2)/3</f>
        <v>0</v>
      </c>
      <c r="AG2" s="329">
        <f>(Y2+AC2*2)/3</f>
        <v>0</v>
      </c>
      <c r="AH2" s="329">
        <f>(Z2+AD2*2)/3</f>
        <v>0</v>
      </c>
      <c r="AI2" s="355"/>
      <c r="AJ2" s="354"/>
      <c r="AK2" s="354"/>
      <c r="AL2" s="354"/>
      <c r="AM2" s="354"/>
      <c r="AN2" s="354"/>
      <c r="AO2" s="354"/>
      <c r="AP2" s="354"/>
      <c r="AQ2" s="354"/>
      <c r="AR2" s="354"/>
      <c r="AS2" s="354"/>
      <c r="AT2" s="354"/>
      <c r="AU2" s="354"/>
      <c r="AV2" s="367">
        <v>5.3</v>
      </c>
      <c r="AW2" s="32" t="str">
        <f>IF(AV2&gt;=8.5,"A",IF(AV2&gt;=8,"B+",IF(AV2&gt;=7,"B",IF(AV2&gt;=6.5,"C+",IF(AV2&gt;=5.5,"C",IF(AV2&gt;=5,"D+",IF(AV2&gt;=4,"D","F")))))))</f>
        <v>D+</v>
      </c>
      <c r="AX2" s="33">
        <f>IF(AW2="A",4,IF(AW2="B+",3.5,IF(AW2="B",3,IF(AW2="C+",2.5,IF(AW2="C",2,IF(AW2="D+",1.5,IF(AW2="D",1,0)))))))</f>
        <v>1.5</v>
      </c>
      <c r="AY2" s="34" t="str">
        <f>TEXT(AX2,"0.0")</f>
        <v>1.5</v>
      </c>
      <c r="AZ2" s="35">
        <v>6</v>
      </c>
      <c r="BA2" s="32" t="str">
        <f>IF(AZ2&gt;=8.5,"A",IF(AZ2&gt;=8,"B+",IF(AZ2&gt;=7,"B",IF(AZ2&gt;=6.5,"C+",IF(AZ2&gt;=5.5,"C",IF(AZ2&gt;=5,"D+",IF(AZ2&gt;=4,"D","F")))))))</f>
        <v>C</v>
      </c>
      <c r="BB2" s="33">
        <f>IF(BA2="A",4,IF(BA2="B+",3.5,IF(BA2="B",3,IF(BA2="C+",2.5,IF(BA2="C",2,IF(BA2="D+",1.5,IF(BA2="D",1,0)))))))</f>
        <v>2</v>
      </c>
      <c r="BC2" s="121" t="str">
        <f>TEXT(BB2,"0.0")</f>
        <v>2.0</v>
      </c>
      <c r="BD2" s="123">
        <v>5</v>
      </c>
      <c r="BE2" s="115">
        <v>3</v>
      </c>
      <c r="BF2" s="25">
        <v>5</v>
      </c>
      <c r="BG2" s="124">
        <f>ROUND((BD2*0.4+BE2*0.6),1)</f>
        <v>3.8</v>
      </c>
      <c r="BH2" s="125">
        <f>ROUND(MAX((BD2*0.4+BE2*0.6),(BD2*0.4+BF2*0.6)),1)</f>
        <v>5</v>
      </c>
      <c r="BI2" s="126" t="str">
        <f>IF(BH2&gt;=8.5,"A",IF(BH2&gt;=8,"B+",IF(BH2&gt;=7,"B",IF(BH2&gt;=6.5,"C+",IF(BH2&gt;=5.5,"C",IF(BH2&gt;=5,"D+",IF(BH2&gt;=4,"D","F")))))))</f>
        <v>D+</v>
      </c>
      <c r="BJ2" s="127">
        <f>IF(BI2="A",4,IF(BI2="B+",3.5,IF(BI2="B",3,IF(BI2="C+",2.5,IF(BI2="C",2,IF(BI2="D+",1.5,IF(BI2="D",1,0)))))))</f>
        <v>1.5</v>
      </c>
      <c r="BK2" s="127" t="str">
        <f>TEXT(BJ2,"0.0")</f>
        <v>1.5</v>
      </c>
      <c r="BL2" s="120">
        <v>4</v>
      </c>
      <c r="BM2" s="267">
        <v>4</v>
      </c>
      <c r="BN2" s="262">
        <v>6.7</v>
      </c>
      <c r="BO2" s="228">
        <v>5</v>
      </c>
      <c r="BP2" s="229"/>
      <c r="BQ2" s="124">
        <f>ROUND((BN2*0.4+BO2*0.6),1)</f>
        <v>5.7</v>
      </c>
      <c r="BR2" s="125">
        <f>ROUND(MAX((BN2*0.4+BO2*0.6),(BN2*0.4+BP2*0.6)),1)</f>
        <v>5.7</v>
      </c>
      <c r="BS2" s="126" t="str">
        <f>IF(BR2&gt;=8.5,"A",IF(BR2&gt;=8,"B+",IF(BR2&gt;=7,"B",IF(BR2&gt;=6.5,"C+",IF(BR2&gt;=5.5,"C",IF(BR2&gt;=5,"D+",IF(BR2&gt;=4,"D","F")))))))</f>
        <v>C</v>
      </c>
      <c r="BT2" s="127">
        <f>IF(BS2="A",4,IF(BS2="B+",3.5,IF(BS2="B",3,IF(BS2="C+",2.5,IF(BS2="C",2,IF(BS2="D+",1.5,IF(BS2="D",1,0)))))))</f>
        <v>2</v>
      </c>
      <c r="BU2" s="127" t="str">
        <f>TEXT(BT2,"0.0")</f>
        <v>2.0</v>
      </c>
      <c r="BV2" s="120">
        <v>2</v>
      </c>
      <c r="BW2" s="128">
        <v>2</v>
      </c>
      <c r="BX2" s="280">
        <v>5</v>
      </c>
      <c r="BY2" s="394">
        <v>3</v>
      </c>
      <c r="BZ2" s="398">
        <v>7</v>
      </c>
      <c r="CA2" s="116">
        <f>ROUND((BX2*0.4+BY2*0.6),1)</f>
        <v>3.8</v>
      </c>
      <c r="CB2" s="117">
        <f>ROUND(MAX((BX2*0.4+BY2*0.6),(BX2*0.4+BZ2*0.6)),1)</f>
        <v>6.2</v>
      </c>
      <c r="CC2" s="118" t="str">
        <f>IF(CB2&gt;=8.5,"A",IF(CB2&gt;=8,"B+",IF(CB2&gt;=7,"B",IF(CB2&gt;=6.5,"C+",IF(CB2&gt;=5.5,"C",IF(CB2&gt;=5,"D+",IF(CB2&gt;=4,"D","F")))))))</f>
        <v>C</v>
      </c>
      <c r="CD2" s="119">
        <f>IF(CC2="A",4,IF(CC2="B+",3.5,IF(CC2="B",3,IF(CC2="C+",2.5,IF(CC2="C",2,IF(CC2="D+",1.5,IF(CC2="D",1,0)))))))</f>
        <v>2</v>
      </c>
      <c r="CE2" s="119" t="str">
        <f>TEXT(CD2,"0.0")</f>
        <v>2.0</v>
      </c>
      <c r="CF2" s="137">
        <v>2</v>
      </c>
      <c r="CG2" s="138">
        <v>2</v>
      </c>
      <c r="CH2" s="146">
        <v>6</v>
      </c>
      <c r="CI2" s="145">
        <v>5</v>
      </c>
      <c r="CJ2" s="142"/>
      <c r="CK2" s="116">
        <f>ROUND((CH2*0.4+CI2*0.6),1)</f>
        <v>5.4</v>
      </c>
      <c r="CL2" s="117">
        <f>ROUND(MAX((CH2*0.4+CI2*0.6),(CH2*0.4+CJ2*0.6)),1)</f>
        <v>5.4</v>
      </c>
      <c r="CM2" s="118" t="str">
        <f>IF(CL2&gt;=8.5,"A",IF(CL2&gt;=8,"B+",IF(CL2&gt;=7,"B",IF(CL2&gt;=6.5,"C+",IF(CL2&gt;=5.5,"C",IF(CL2&gt;=5,"D+",IF(CL2&gt;=4,"D","F")))))))</f>
        <v>D+</v>
      </c>
      <c r="CN2" s="119">
        <f>IF(CM2="A",4,IF(CM2="B+",3.5,IF(CM2="B",3,IF(CM2="C+",2.5,IF(CM2="C",2,IF(CM2="D+",1.5,IF(CM2="D",1,0)))))))</f>
        <v>1.5</v>
      </c>
      <c r="CO2" s="119" t="str">
        <f>TEXT(CN2,"0.0")</f>
        <v>1.5</v>
      </c>
      <c r="CP2" s="155">
        <v>2</v>
      </c>
      <c r="CQ2" s="156">
        <v>2</v>
      </c>
      <c r="CR2" s="154">
        <v>5.7</v>
      </c>
      <c r="CS2" s="136">
        <v>8</v>
      </c>
      <c r="CT2" s="237"/>
      <c r="CU2" s="116">
        <f>ROUND((CR2*0.4+CS2*0.6),1)</f>
        <v>7.1</v>
      </c>
      <c r="CV2" s="117">
        <f>ROUND(MAX((CR2*0.4+CS2*0.6),(CR2*0.4+CT2*0.6)),1)</f>
        <v>7.1</v>
      </c>
      <c r="CW2" s="118" t="str">
        <f>IF(CV2&gt;=8.5,"A",IF(CV2&gt;=8,"B+",IF(CV2&gt;=7,"B",IF(CV2&gt;=6.5,"C+",IF(CV2&gt;=5.5,"C",IF(CV2&gt;=5,"D+",IF(CV2&gt;=4,"D","F")))))))</f>
        <v>B</v>
      </c>
      <c r="CX2" s="119">
        <f>IF(CW2="A",4,IF(CW2="B+",3.5,IF(CW2="B",3,IF(CW2="C+",2.5,IF(CW2="C",2,IF(CW2="D+",1.5,IF(CW2="D",1,0)))))))</f>
        <v>3</v>
      </c>
      <c r="CY2" s="119" t="str">
        <f>TEXT(CX2,"0.0")</f>
        <v>3.0</v>
      </c>
      <c r="CZ2" s="137">
        <v>1</v>
      </c>
      <c r="DA2" s="138">
        <v>1</v>
      </c>
      <c r="DB2" s="123">
        <v>6</v>
      </c>
      <c r="DC2" s="228">
        <v>3</v>
      </c>
      <c r="DD2" s="284"/>
      <c r="DE2" s="124">
        <f>ROUND((DB2*0.4+DC2*0.6),1)</f>
        <v>4.2</v>
      </c>
      <c r="DF2" s="125">
        <f>ROUND(MAX((DB2*0.4+DC2*0.6),(DB2*0.4+DD2*0.6)),1)</f>
        <v>4.2</v>
      </c>
      <c r="DG2" s="126" t="str">
        <f>IF(DF2&gt;=8.5,"A",IF(DF2&gt;=8,"B+",IF(DF2&gt;=7,"B",IF(DF2&gt;=6.5,"C+",IF(DF2&gt;=5.5,"C",IF(DF2&gt;=5,"D+",IF(DF2&gt;=4,"D","F")))))))</f>
        <v>D</v>
      </c>
      <c r="DH2" s="127">
        <f>IF(DG2="A",4,IF(DG2="B+",3.5,IF(DG2="B",3,IF(DG2="C+",2.5,IF(DG2="C",2,IF(DG2="D+",1.5,IF(DG2="D",1,0)))))))</f>
        <v>1</v>
      </c>
      <c r="DI2" s="127" t="str">
        <f t="shared" ref="DI2:DI28" si="0">TEXT(DH2,"0.0")</f>
        <v>1.0</v>
      </c>
      <c r="DJ2" s="120">
        <v>2</v>
      </c>
      <c r="DK2" s="128">
        <v>2</v>
      </c>
      <c r="DL2" s="300">
        <f>BL2+BV2+CF2+CP2+CZ2+DJ2</f>
        <v>13</v>
      </c>
      <c r="DM2" s="294">
        <f>(BJ2*BL2+BT2*BV2+CD2*CF2+CN2*CP2+CX2*CZ2+DH2*DJ2)/DL2</f>
        <v>1.6923076923076923</v>
      </c>
      <c r="DN2" s="295" t="str">
        <f>TEXT(DM2,"0.00")</f>
        <v>1.69</v>
      </c>
      <c r="DO2" s="296" t="str">
        <f>IF(AND(DM2&lt;0.8),"Cảnh báo KQHT","Lên lớp")</f>
        <v>Lên lớp</v>
      </c>
      <c r="DP2" s="297">
        <f>BM2+BW2+CG2+CQ2+DA2+DK2</f>
        <v>13</v>
      </c>
      <c r="DQ2" s="298">
        <f xml:space="preserve"> (BM2*BJ2+BT2*BW2+CD2*CG2+CN2*CQ2+CX2*DA2+DH2*DK2)/DP2</f>
        <v>1.6923076923076923</v>
      </c>
      <c r="DR2" s="296" t="str">
        <f>IF(AND(DQ2&lt;1.2),"Cảnh báo KQHT","Lên lớp")</f>
        <v>Lên lớp</v>
      </c>
      <c r="DS2" s="299"/>
      <c r="DT2" s="123">
        <v>5.2</v>
      </c>
      <c r="DU2" s="228">
        <v>4</v>
      </c>
      <c r="DV2" s="284"/>
      <c r="DW2" s="124">
        <f>ROUND((DT2*0.4+DU2*0.6),1)</f>
        <v>4.5</v>
      </c>
      <c r="DX2" s="125">
        <f>ROUND(MAX((DT2*0.4+DU2*0.6),(DT2*0.4+DV2*0.6)),1)</f>
        <v>4.5</v>
      </c>
      <c r="DY2" s="126" t="str">
        <f>IF(DX2&gt;=8.5,"A",IF(DX2&gt;=8,"B+",IF(DX2&gt;=7,"B",IF(DX2&gt;=6.5,"C+",IF(DX2&gt;=5.5,"C",IF(DX2&gt;=5,"D+",IF(DX2&gt;=4,"D","F")))))))</f>
        <v>D</v>
      </c>
      <c r="DZ2" s="127">
        <f>IF(DY2="A",4,IF(DY2="B+",3.5,IF(DY2="B",3,IF(DY2="C+",2.5,IF(DY2="C",2,IF(DY2="D+",1.5,IF(DY2="D",1,0)))))))</f>
        <v>1</v>
      </c>
      <c r="EA2" s="127" t="str">
        <f>TEXT(DZ2,"0.0")</f>
        <v>1.0</v>
      </c>
      <c r="EB2" s="120">
        <v>2</v>
      </c>
      <c r="EC2" s="128">
        <v>2</v>
      </c>
      <c r="ED2" s="280">
        <v>5</v>
      </c>
      <c r="EE2" s="136">
        <v>7</v>
      </c>
      <c r="EF2" s="237"/>
      <c r="EG2" s="116">
        <f>ROUND((ED2*0.4+EE2*0.6),1)</f>
        <v>6.2</v>
      </c>
      <c r="EH2" s="117">
        <f>ROUND(MAX((ED2*0.4+EE2*0.6),(ED2*0.4+EF2*0.6)),1)</f>
        <v>6.2</v>
      </c>
      <c r="EI2" s="118" t="str">
        <f>IF(EH2&gt;=8.5,"A",IF(EH2&gt;=8,"B+",IF(EH2&gt;=7,"B",IF(EH2&gt;=6.5,"C+",IF(EH2&gt;=5.5,"C",IF(EH2&gt;=5,"D+",IF(EH2&gt;=4,"D","F")))))))</f>
        <v>C</v>
      </c>
      <c r="EJ2" s="119">
        <f>IF(EI2="A",4,IF(EI2="B+",3.5,IF(EI2="B",3,IF(EI2="C+",2.5,IF(EI2="C",2,IF(EI2="D+",1.5,IF(EI2="D",1,0)))))))</f>
        <v>2</v>
      </c>
      <c r="EK2" s="119" t="str">
        <f>TEXT(EJ2,"0.0")</f>
        <v>2.0</v>
      </c>
      <c r="EL2" s="137">
        <v>3</v>
      </c>
      <c r="EM2" s="157">
        <v>3</v>
      </c>
      <c r="EN2" s="385">
        <v>5.0999999999999996</v>
      </c>
      <c r="EO2" s="151">
        <v>5</v>
      </c>
      <c r="EP2" s="284"/>
      <c r="EQ2" s="124">
        <f>ROUND((EN2*0.4+EO2*0.6),1)</f>
        <v>5</v>
      </c>
      <c r="ER2" s="125">
        <f>ROUND(MAX((EN2*0.4+EO2*0.6),(EN2*0.4+EP2*0.6)),1)</f>
        <v>5</v>
      </c>
      <c r="ES2" s="126" t="str">
        <f>IF(ER2&gt;=8.5,"A",IF(ER2&gt;=8,"B+",IF(ER2&gt;=7,"B",IF(ER2&gt;=6.5,"C+",IF(ER2&gt;=5.5,"C",IF(ER2&gt;=5,"D+",IF(ER2&gt;=4,"D","F")))))))</f>
        <v>D+</v>
      </c>
      <c r="ET2" s="127">
        <f>IF(ES2="A",4,IF(ES2="B+",3.5,IF(ES2="B",3,IF(ES2="C+",2.5,IF(ES2="C",2,IF(ES2="D+",1.5,IF(ES2="D",1,0)))))))</f>
        <v>1.5</v>
      </c>
      <c r="EU2" s="127" t="str">
        <f>TEXT(ET2,"0.0")</f>
        <v>1.5</v>
      </c>
      <c r="EV2" s="120">
        <v>3</v>
      </c>
      <c r="EW2" s="128">
        <v>3</v>
      </c>
      <c r="EX2" s="123">
        <v>7.8</v>
      </c>
      <c r="EY2" s="151">
        <v>9</v>
      </c>
      <c r="EZ2" s="284"/>
      <c r="FA2" s="124">
        <f>ROUND((EX2*0.4+EY2*0.6),1)</f>
        <v>8.5</v>
      </c>
      <c r="FB2" s="125">
        <f>ROUND(MAX((EX2*0.4+EY2*0.6),(EX2*0.4+EZ2*0.6)),1)</f>
        <v>8.5</v>
      </c>
      <c r="FC2" s="126" t="str">
        <f t="shared" ref="FC2:FC27" si="1">IF(FB2&gt;=8.5,"A",IF(FB2&gt;=8,"B+",IF(FB2&gt;=7,"B",IF(FB2&gt;=6.5,"C+",IF(FB2&gt;=5.5,"C",IF(FB2&gt;=5,"D+",IF(FB2&gt;=4,"D","F")))))))</f>
        <v>A</v>
      </c>
      <c r="FD2" s="127">
        <f t="shared" ref="FD2:FD27" si="2">IF(FC2="A",4,IF(FC2="B+",3.5,IF(FC2="B",3,IF(FC2="C+",2.5,IF(FC2="C",2,IF(FC2="D+",1.5,IF(FC2="D",1,0)))))))</f>
        <v>4</v>
      </c>
      <c r="FE2" s="127" t="str">
        <f t="shared" ref="FE2:FE27" si="3">TEXT(FD2,"0.0")</f>
        <v>4.0</v>
      </c>
      <c r="FF2" s="120">
        <v>3</v>
      </c>
      <c r="FG2" s="128">
        <v>3</v>
      </c>
      <c r="FH2" s="123">
        <v>5.9</v>
      </c>
      <c r="FI2" s="151">
        <v>5</v>
      </c>
      <c r="FJ2" s="284"/>
      <c r="FK2" s="124">
        <f>ROUND((FH2*0.4+FI2*0.6),1)</f>
        <v>5.4</v>
      </c>
      <c r="FL2" s="125">
        <f>ROUND(MAX((FH2*0.4+FI2*0.6),(FH2*0.4+FJ2*0.6)),1)</f>
        <v>5.4</v>
      </c>
      <c r="FM2" s="126" t="str">
        <f>IF(FL2&gt;=8.5,"A",IF(FL2&gt;=8,"B+",IF(FL2&gt;=7,"B",IF(FL2&gt;=6.5,"C+",IF(FL2&gt;=5.5,"C",IF(FL2&gt;=5,"D+",IF(FL2&gt;=4,"D","F")))))))</f>
        <v>D+</v>
      </c>
      <c r="FN2" s="127">
        <f>IF(FM2="A",4,IF(FM2="B+",3.5,IF(FM2="B",3,IF(FM2="C+",2.5,IF(FM2="C",2,IF(FM2="D+",1.5,IF(FM2="D",1,0)))))))</f>
        <v>1.5</v>
      </c>
      <c r="FO2" s="127" t="str">
        <f>TEXT(FN2,"0.0")</f>
        <v>1.5</v>
      </c>
      <c r="FP2" s="120">
        <v>3</v>
      </c>
      <c r="FQ2" s="128">
        <v>3</v>
      </c>
      <c r="FR2" s="123">
        <v>5.3</v>
      </c>
      <c r="FS2" s="228">
        <v>7</v>
      </c>
      <c r="FT2" s="284"/>
      <c r="FU2" s="124">
        <f>ROUND((FR2*0.4+FS2*0.6),1)</f>
        <v>6.3</v>
      </c>
      <c r="FV2" s="125">
        <f>ROUND(MAX((FR2*0.4+FS2*0.6),(FR2*0.4+FT2*0.6)),1)</f>
        <v>6.3</v>
      </c>
      <c r="FW2" s="126" t="str">
        <f>IF(FV2&gt;=8.5,"A",IF(FV2&gt;=8,"B+",IF(FV2&gt;=7,"B",IF(FV2&gt;=6.5,"C+",IF(FV2&gt;=5.5,"C",IF(FV2&gt;=5,"D+",IF(FV2&gt;=4,"D","F")))))))</f>
        <v>C</v>
      </c>
      <c r="FX2" s="127">
        <f>IF(FW2="A",4,IF(FW2="B+",3.5,IF(FW2="B",3,IF(FW2="C+",2.5,IF(FW2="C",2,IF(FW2="D+",1.5,IF(FW2="D",1,0)))))))</f>
        <v>2</v>
      </c>
      <c r="FY2" s="127" t="str">
        <f>TEXT(FX2,"0.0")</f>
        <v>2.0</v>
      </c>
      <c r="FZ2" s="120">
        <v>2</v>
      </c>
      <c r="GA2" s="128">
        <v>2</v>
      </c>
      <c r="GB2" s="123">
        <v>6</v>
      </c>
      <c r="GC2" s="228">
        <v>6</v>
      </c>
      <c r="GD2" s="284"/>
      <c r="GE2" s="124">
        <f>ROUND((GB2*0.4+GC2*0.6),1)</f>
        <v>6</v>
      </c>
      <c r="GF2" s="125">
        <f>ROUND(MAX((GB2*0.4+GC2*0.6),(GB2*0.4+GD2*0.6)),1)</f>
        <v>6</v>
      </c>
      <c r="GG2" s="126" t="str">
        <f>IF(GF2&gt;=8.5,"A",IF(GF2&gt;=8,"B+",IF(GF2&gt;=7,"B",IF(GF2&gt;=6.5,"C+",IF(GF2&gt;=5.5,"C",IF(GF2&gt;=5,"D+",IF(GF2&gt;=4,"D","F")))))))</f>
        <v>C</v>
      </c>
      <c r="GH2" s="127">
        <f>IF(GG2="A",4,IF(GG2="B+",3.5,IF(GG2="B",3,IF(GG2="C+",2.5,IF(GG2="C",2,IF(GG2="D+",1.5,IF(GG2="D",1,0)))))))</f>
        <v>2</v>
      </c>
      <c r="GI2" s="127" t="str">
        <f>TEXT(GH2,"0.0")</f>
        <v>2.0</v>
      </c>
      <c r="GJ2" s="120">
        <v>2</v>
      </c>
      <c r="GK2" s="128">
        <v>2</v>
      </c>
      <c r="GL2" s="300">
        <f>EB2+EL2+EV2+FF2+FP2+FZ2+GJ2</f>
        <v>18</v>
      </c>
      <c r="GM2" s="294">
        <f>(DZ2*EB2+EJ2*EL2+ET2*EV2+FD2*FF2+FN2*FP2+FX2*FZ2+GH2*GJ2)/GL2</f>
        <v>2.0555555555555554</v>
      </c>
      <c r="GN2" s="295" t="str">
        <f>TEXT(GM2,"0.00")</f>
        <v>2.06</v>
      </c>
      <c r="GO2" s="507" t="str">
        <f>IF(AND(GM2&lt;1),"Cảnh báo KQHT","Lên lớp")</f>
        <v>Lên lớp</v>
      </c>
      <c r="GP2" s="502">
        <f>DL2+GL2</f>
        <v>31</v>
      </c>
      <c r="GQ2" s="294">
        <f>(DL2*DM2+GL2*GM2)/GP2</f>
        <v>1.903225806451613</v>
      </c>
      <c r="GR2" s="295" t="str">
        <f>TEXT(GQ2,"0.00")</f>
        <v>1.90</v>
      </c>
      <c r="GS2" s="503">
        <f>GK2+GA2+FQ2+FG2+EW2+EM2+EC2+DK2+DA2+CQ2+CG2+BW2+BM2</f>
        <v>31</v>
      </c>
      <c r="GT2" s="504">
        <f>(GK2*GH2+GA2*FX2+FQ2*FN2+FG2*FD2+EW2*ET2+EM2*EJ2+EC2*DZ2+DK2*DH2+DA2*CX2+CQ2*CN2+CG2*CD2+BW2*BT2+BM2*BJ2)/GS2</f>
        <v>1.903225806451613</v>
      </c>
      <c r="GU2" s="508" t="str">
        <f>IF(AND(GT2&lt;1.2),"Cảnh báo KQHT","Lên lớp")</f>
        <v>Lên lớp</v>
      </c>
      <c r="GV2" s="509"/>
      <c r="GW2" s="611">
        <v>4</v>
      </c>
      <c r="GX2" s="141"/>
      <c r="GY2" s="398"/>
      <c r="GZ2" s="116">
        <f>ROUND((GW2*0.4+GX2*0.6),1)</f>
        <v>1.6</v>
      </c>
      <c r="HA2" s="117">
        <f>ROUND(MAX((GW2*0.4+GX2*0.6),(GW2*0.4+GY2*0.6)),1)</f>
        <v>1.6</v>
      </c>
      <c r="HB2" s="118" t="str">
        <f>IF(HA2&gt;=8.5,"A",IF(HA2&gt;=8,"B+",IF(HA2&gt;=7,"B",IF(HA2&gt;=6.5,"C+",IF(HA2&gt;=5.5,"C",IF(HA2&gt;=5,"D+",IF(HA2&gt;=4,"D","F")))))))</f>
        <v>F</v>
      </c>
      <c r="HC2" s="119">
        <f>IF(HB2="A",4,IF(HB2="B+",3.5,IF(HB2="B",3,IF(HB2="C+",2.5,IF(HB2="C",2,IF(HB2="D+",1.5,IF(HB2="D",1,0)))))))</f>
        <v>0</v>
      </c>
      <c r="HD2" s="119" t="str">
        <f>TEXT(HC2,"0.0")</f>
        <v>0.0</v>
      </c>
      <c r="HE2" s="137">
        <v>3</v>
      </c>
      <c r="HF2" s="138"/>
      <c r="HG2" s="123">
        <v>5</v>
      </c>
      <c r="HH2" s="135">
        <v>5</v>
      </c>
      <c r="HI2" s="147"/>
      <c r="HJ2" s="124">
        <f>ROUND((HG2*0.4+HH2*0.6),1)</f>
        <v>5</v>
      </c>
      <c r="HK2" s="125">
        <f>ROUND(MAX((HG2*0.4+HH2*0.6),(HG2*0.4+HI2*0.6)),1)</f>
        <v>5</v>
      </c>
      <c r="HL2" s="126" t="str">
        <f>IF(HK2&gt;=8.5,"A",IF(HK2&gt;=8,"B+",IF(HK2&gt;=7,"B",IF(HK2&gt;=6.5,"C+",IF(HK2&gt;=5.5,"C",IF(HK2&gt;=5,"D+",IF(HK2&gt;=4,"D","F")))))))</f>
        <v>D+</v>
      </c>
      <c r="HM2" s="127">
        <f>IF(HL2="A",4,IF(HL2="B+",3.5,IF(HL2="B",3,IF(HL2="C+",2.5,IF(HL2="C",2,IF(HL2="D+",1.5,IF(HL2="D",1,0)))))))</f>
        <v>1.5</v>
      </c>
      <c r="HN2" s="127" t="str">
        <f>TEXT(HM2,"0.0")</f>
        <v>1.5</v>
      </c>
      <c r="HO2" s="120">
        <v>2</v>
      </c>
      <c r="HP2" s="128">
        <v>2</v>
      </c>
      <c r="HQ2" s="223">
        <v>6.4</v>
      </c>
      <c r="HR2" s="239">
        <v>6</v>
      </c>
      <c r="HS2" s="618"/>
      <c r="HT2" s="116">
        <f>ROUND((HQ2*0.4+HR2*0.6),1)</f>
        <v>6.2</v>
      </c>
      <c r="HU2" s="117">
        <f>ROUND(MAX((HQ2*0.4+HR2*0.6),(HQ2*0.4+HS2*0.6)),1)</f>
        <v>6.2</v>
      </c>
      <c r="HV2" s="118" t="str">
        <f>IF(HU2&gt;=8.5,"A",IF(HU2&gt;=8,"B+",IF(HU2&gt;=7,"B",IF(HU2&gt;=6.5,"C+",IF(HU2&gt;=5.5,"C",IF(HU2&gt;=5,"D+",IF(HU2&gt;=4,"D","F")))))))</f>
        <v>C</v>
      </c>
      <c r="HW2" s="119">
        <f>IF(HV2="A",4,IF(HV2="B+",3.5,IF(HV2="B",3,IF(HV2="C+",2.5,IF(HV2="C",2,IF(HV2="D+",1.5,IF(HV2="D",1,0)))))))</f>
        <v>2</v>
      </c>
      <c r="HX2" s="119" t="str">
        <f>TEXT(HW2,"0.0")</f>
        <v>2.0</v>
      </c>
      <c r="HY2" s="137">
        <v>2</v>
      </c>
      <c r="HZ2" s="138">
        <v>2</v>
      </c>
      <c r="IA2" s="280">
        <v>7</v>
      </c>
      <c r="IB2" s="628">
        <v>7</v>
      </c>
      <c r="IC2" s="154"/>
      <c r="ID2" s="116">
        <f>ROUND((IA2*0.4+IB2*0.6),1)</f>
        <v>7</v>
      </c>
      <c r="IE2" s="117">
        <f>ROUND(MAX((IA2*0.4+IB2*0.6),(IA2*0.4+IC2*0.6)),1)</f>
        <v>7</v>
      </c>
      <c r="IF2" s="118" t="str">
        <f>IF(IE2&gt;=8.5,"A",IF(IE2&gt;=8,"B+",IF(IE2&gt;=7,"B",IF(IE2&gt;=6.5,"C+",IF(IE2&gt;=5.5,"C",IF(IE2&gt;=5,"D+",IF(IE2&gt;=4,"D","F")))))))</f>
        <v>B</v>
      </c>
      <c r="IG2" s="119">
        <f>IF(IF2="A",4,IF(IF2="B+",3.5,IF(IF2="B",3,IF(IF2="C+",2.5,IF(IF2="C",2,IF(IF2="D+",1.5,IF(IF2="D",1,0)))))))</f>
        <v>3</v>
      </c>
      <c r="IH2" s="119" t="str">
        <f>TEXT(IG2,"0.0")</f>
        <v>3.0</v>
      </c>
      <c r="II2" s="137">
        <v>5</v>
      </c>
      <c r="IJ2" s="138">
        <v>5</v>
      </c>
      <c r="IK2" s="300">
        <f>HE2+HO2+HY2+II2</f>
        <v>12</v>
      </c>
      <c r="IL2" s="294">
        <f>(HC2*HE2+HM2*HO2+HW2*HY2+IG2*II2)/IK2</f>
        <v>1.8333333333333333</v>
      </c>
      <c r="IM2" s="295" t="str">
        <f>TEXT(IL2,"0.00")</f>
        <v>1.83</v>
      </c>
      <c r="IN2" s="593" t="str">
        <f>IF(AND(IL2&lt;1),"Cảnh báo KQHT","Lên lớp")</f>
        <v>Lên lớp</v>
      </c>
      <c r="IO2" s="502">
        <f>DL2+GL2+IK2</f>
        <v>43</v>
      </c>
      <c r="IP2" s="294">
        <f>(DL2*DM2+GL2*GM2+IL2*IK2)/IO2</f>
        <v>1.8837209302325582</v>
      </c>
      <c r="IQ2" s="295" t="str">
        <f>TEXT(IP2,"0.00")</f>
        <v>1.88</v>
      </c>
      <c r="IR2" s="594">
        <f>HF2+HP2+HZ2+IJ2</f>
        <v>9</v>
      </c>
      <c r="IS2" s="595">
        <f xml:space="preserve"> (HC2*HF2+HM2*HP2+HW2*HZ2+IG2*IJ2)/IR2</f>
        <v>2.4444444444444446</v>
      </c>
      <c r="IT2" s="596">
        <f>GS2+IR2</f>
        <v>40</v>
      </c>
      <c r="IU2" s="597">
        <f xml:space="preserve"> (GS2*GT2+IS2*IR2)/IT2</f>
        <v>2.0249999999999999</v>
      </c>
      <c r="IV2" s="593" t="str">
        <f>IF(AND(IU2&lt;1.4),"Cảnh báo KQHT","Lên lớp")</f>
        <v>Lên lớp</v>
      </c>
      <c r="IW2" s="598"/>
    </row>
    <row r="3" spans="1:257" ht="18">
      <c r="A3" s="1">
        <v>3</v>
      </c>
      <c r="B3" s="22" t="s">
        <v>31</v>
      </c>
      <c r="C3" s="36" t="s">
        <v>43</v>
      </c>
      <c r="D3" s="19" t="s">
        <v>44</v>
      </c>
      <c r="E3" s="20" t="s">
        <v>25</v>
      </c>
      <c r="F3" s="20"/>
      <c r="G3" s="21" t="s">
        <v>45</v>
      </c>
      <c r="H3" s="37" t="s">
        <v>47</v>
      </c>
      <c r="I3" s="22" t="s">
        <v>46</v>
      </c>
      <c r="J3" s="22" t="s">
        <v>37</v>
      </c>
      <c r="K3" s="38" t="s">
        <v>38</v>
      </c>
      <c r="L3" s="38"/>
      <c r="M3" s="38"/>
      <c r="N3" s="38"/>
      <c r="O3" s="38"/>
      <c r="P3" s="38"/>
      <c r="Q3" s="38"/>
      <c r="R3" s="38"/>
      <c r="S3" s="38"/>
      <c r="T3" s="38"/>
      <c r="U3" s="38"/>
      <c r="V3" s="38"/>
      <c r="W3" s="38"/>
      <c r="X3" s="38"/>
      <c r="Y3" s="38"/>
      <c r="Z3" s="38"/>
      <c r="AA3" s="38"/>
      <c r="AB3" s="38"/>
      <c r="AC3" s="38"/>
      <c r="AD3" s="38"/>
      <c r="AE3" s="38"/>
      <c r="AF3" s="38"/>
      <c r="AG3" s="38"/>
      <c r="AH3" s="38"/>
      <c r="AI3" s="38"/>
      <c r="AJ3" s="38"/>
      <c r="AK3" s="38"/>
      <c r="AL3" s="38"/>
      <c r="AM3" s="38"/>
      <c r="AN3" s="38"/>
      <c r="AO3" s="38"/>
      <c r="AP3" s="38"/>
      <c r="AQ3" s="38"/>
      <c r="AR3" s="38"/>
      <c r="AS3" s="38"/>
      <c r="AT3" s="38"/>
      <c r="AU3" s="22"/>
      <c r="AV3" s="368">
        <v>5.3</v>
      </c>
      <c r="AW3" s="3" t="str">
        <f t="shared" ref="AW3:AW9" si="4">IF(AV3&gt;=8.5,"A",IF(AV3&gt;=8,"B+",IF(AV3&gt;=7,"B",IF(AV3&gt;=6.5,"C+",IF(AV3&gt;=5.5,"C",IF(AV3&gt;=5,"D+",IF(AV3&gt;=4,"D","F")))))))</f>
        <v>D+</v>
      </c>
      <c r="AX3" s="4">
        <f t="shared" ref="AX3:AX9" si="5">IF(AW3="A",4,IF(AW3="B+",3.5,IF(AW3="B",3,IF(AW3="C+",2.5,IF(AW3="C",2,IF(AW3="D+",1.5,IF(AW3="D",1,0)))))))</f>
        <v>1.5</v>
      </c>
      <c r="AY3" s="13" t="str">
        <f t="shared" ref="AY3:AY9" si="6">TEXT(AX3,"0.0")</f>
        <v>1.5</v>
      </c>
      <c r="AZ3" s="15">
        <v>6</v>
      </c>
      <c r="BA3" s="3" t="str">
        <f t="shared" ref="BA3:BA9" si="7">IF(AZ3&gt;=8.5,"A",IF(AZ3&gt;=8,"B+",IF(AZ3&gt;=7,"B",IF(AZ3&gt;=6.5,"C+",IF(AZ3&gt;=5.5,"C",IF(AZ3&gt;=5,"D+",IF(AZ3&gt;=4,"D","F")))))))</f>
        <v>C</v>
      </c>
      <c r="BB3" s="4">
        <f t="shared" ref="BB3:BB9" si="8">IF(BA3="A",4,IF(BA3="B+",3.5,IF(BA3="B",3,IF(BA3="C+",2.5,IF(BA3="C",2,IF(BA3="D+",1.5,IF(BA3="D",1,0)))))))</f>
        <v>2</v>
      </c>
      <c r="BC3" s="122" t="str">
        <f t="shared" ref="BC3:BC9" si="9">TEXT(BB3,"0.0")</f>
        <v>2.0</v>
      </c>
      <c r="BD3" s="200">
        <v>8.1999999999999993</v>
      </c>
      <c r="BE3" s="225">
        <v>5</v>
      </c>
      <c r="BF3" s="225"/>
      <c r="BG3" s="116">
        <f t="shared" ref="BG3:BG27" si="10">ROUND((BD3*0.4+BE3*0.6),1)</f>
        <v>6.3</v>
      </c>
      <c r="BH3" s="117">
        <f t="shared" ref="BH3:BH27" si="11">ROUND(MAX((BD3*0.4+BE3*0.6),(BD3*0.4+BF3*0.6)),1)</f>
        <v>6.3</v>
      </c>
      <c r="BI3" s="118" t="str">
        <f t="shared" ref="BI3:BI27" si="12">IF(BH3&gt;=8.5,"A",IF(BH3&gt;=8,"B+",IF(BH3&gt;=7,"B",IF(BH3&gt;=6.5,"C+",IF(BH3&gt;=5.5,"C",IF(BH3&gt;=5,"D+",IF(BH3&gt;=4,"D","F")))))))</f>
        <v>C</v>
      </c>
      <c r="BJ3" s="119">
        <f t="shared" ref="BJ3:BJ27" si="13">IF(BI3="A",4,IF(BI3="B+",3.5,IF(BI3="B",3,IF(BI3="C+",2.5,IF(BI3="C",2,IF(BI3="D+",1.5,IF(BI3="D",1,0)))))))</f>
        <v>2</v>
      </c>
      <c r="BK3" s="119" t="str">
        <f t="shared" ref="BK3:BK27" si="14">TEXT(BJ3,"0.0")</f>
        <v>2.0</v>
      </c>
      <c r="BL3" s="137">
        <v>4</v>
      </c>
      <c r="BM3" s="268">
        <v>4</v>
      </c>
      <c r="BN3" s="263">
        <v>8.3000000000000007</v>
      </c>
      <c r="BO3" s="230">
        <v>5</v>
      </c>
      <c r="BP3" s="230"/>
      <c r="BQ3" s="116">
        <f t="shared" ref="BQ3:BQ28" si="15">ROUND((BN3*0.4+BO3*0.6),1)</f>
        <v>6.3</v>
      </c>
      <c r="BR3" s="117">
        <f t="shared" ref="BR3:BR28" si="16">ROUND(MAX((BN3*0.4+BO3*0.6),(BN3*0.4+BP3*0.6)),1)</f>
        <v>6.3</v>
      </c>
      <c r="BS3" s="118" t="str">
        <f t="shared" ref="BS3:BS28" si="17">IF(BR3&gt;=8.5,"A",IF(BR3&gt;=8,"B+",IF(BR3&gt;=7,"B",IF(BR3&gt;=6.5,"C+",IF(BR3&gt;=5.5,"C",IF(BR3&gt;=5,"D+",IF(BR3&gt;=4,"D","F")))))))</f>
        <v>C</v>
      </c>
      <c r="BT3" s="119">
        <f t="shared" ref="BT3:BT28" si="18">IF(BS3="A",4,IF(BS3="B+",3.5,IF(BS3="B",3,IF(BS3="C+",2.5,IF(BS3="C",2,IF(BS3="D+",1.5,IF(BS3="D",1,0)))))))</f>
        <v>2</v>
      </c>
      <c r="BU3" s="119" t="str">
        <f t="shared" ref="BU3:BU28" si="19">TEXT(BT3,"0.0")</f>
        <v>2.0</v>
      </c>
      <c r="BV3" s="137">
        <v>2</v>
      </c>
      <c r="BW3" s="138">
        <v>2</v>
      </c>
      <c r="BX3" s="148">
        <v>7.8</v>
      </c>
      <c r="BY3" s="239">
        <v>3</v>
      </c>
      <c r="BZ3" s="239"/>
      <c r="CA3" s="116">
        <f t="shared" ref="CA3:CA28" si="20">ROUND((BX3*0.4+BY3*0.6),1)</f>
        <v>4.9000000000000004</v>
      </c>
      <c r="CB3" s="117">
        <f t="shared" ref="CB3:CB28" si="21">ROUND(MAX((BX3*0.4+BY3*0.6),(BX3*0.4+BZ3*0.6)),1)</f>
        <v>4.9000000000000004</v>
      </c>
      <c r="CC3" s="118" t="str">
        <f t="shared" ref="CC3:CC28" si="22">IF(CB3&gt;=8.5,"A",IF(CB3&gt;=8,"B+",IF(CB3&gt;=7,"B",IF(CB3&gt;=6.5,"C+",IF(CB3&gt;=5.5,"C",IF(CB3&gt;=5,"D+",IF(CB3&gt;=4,"D","F")))))))</f>
        <v>D</v>
      </c>
      <c r="CD3" s="119">
        <f t="shared" ref="CD3:CD28" si="23">IF(CC3="A",4,IF(CC3="B+",3.5,IF(CC3="B",3,IF(CC3="C+",2.5,IF(CC3="C",2,IF(CC3="D+",1.5,IF(CC3="D",1,0)))))))</f>
        <v>1</v>
      </c>
      <c r="CE3" s="119" t="str">
        <f t="shared" ref="CE3:CE28" si="24">TEXT(CD3,"0.0")</f>
        <v>1.0</v>
      </c>
      <c r="CF3" s="137">
        <v>2</v>
      </c>
      <c r="CG3" s="138">
        <v>2</v>
      </c>
      <c r="CH3" s="200">
        <v>6.3</v>
      </c>
      <c r="CI3" s="230">
        <v>7</v>
      </c>
      <c r="CJ3" s="230"/>
      <c r="CK3" s="116">
        <f t="shared" ref="CK3:CK28" si="25">ROUND((CH3*0.4+CI3*0.6),1)</f>
        <v>6.7</v>
      </c>
      <c r="CL3" s="117">
        <f t="shared" ref="CL3:CL27" si="26">ROUND(MAX((CH3*0.4+CI3*0.6),(CH3*0.4+CJ3*0.6)),1)</f>
        <v>6.7</v>
      </c>
      <c r="CM3" s="118" t="str">
        <f t="shared" ref="CM3:CM27" si="27">IF(CL3&gt;=8.5,"A",IF(CL3&gt;=8,"B+",IF(CL3&gt;=7,"B",IF(CL3&gt;=6.5,"C+",IF(CL3&gt;=5.5,"C",IF(CL3&gt;=5,"D+",IF(CL3&gt;=4,"D","F")))))))</f>
        <v>C+</v>
      </c>
      <c r="CN3" s="119">
        <f t="shared" ref="CN3:CN27" si="28">IF(CM3="A",4,IF(CM3="B+",3.5,IF(CM3="B",3,IF(CM3="C+",2.5,IF(CM3="C",2,IF(CM3="D+",1.5,IF(CM3="D",1,0)))))))</f>
        <v>2.5</v>
      </c>
      <c r="CO3" s="119" t="str">
        <f t="shared" ref="CO3:CO27" si="29">TEXT(CN3,"0.0")</f>
        <v>2.5</v>
      </c>
      <c r="CP3" s="155">
        <v>2</v>
      </c>
      <c r="CQ3" s="156">
        <v>2</v>
      </c>
      <c r="CR3" s="215">
        <v>5.3</v>
      </c>
      <c r="CS3" s="189">
        <v>7</v>
      </c>
      <c r="CT3" s="189"/>
      <c r="CU3" s="116">
        <f t="shared" ref="CU3:CU27" si="30">ROUND((CR3*0.4+CS3*0.6),1)</f>
        <v>6.3</v>
      </c>
      <c r="CV3" s="117">
        <f t="shared" ref="CV3:CV27" si="31">ROUND(MAX((CR3*0.4+CS3*0.6),(CR3*0.4+CT3*0.6)),1)</f>
        <v>6.3</v>
      </c>
      <c r="CW3" s="118" t="str">
        <f t="shared" ref="CW3:CW27" si="32">IF(CV3&gt;=8.5,"A",IF(CV3&gt;=8,"B+",IF(CV3&gt;=7,"B",IF(CV3&gt;=6.5,"C+",IF(CV3&gt;=5.5,"C",IF(CV3&gt;=5,"D+",IF(CV3&gt;=4,"D","F")))))))</f>
        <v>C</v>
      </c>
      <c r="CX3" s="119">
        <f t="shared" ref="CX3:CX27" si="33">IF(CW3="A",4,IF(CW3="B+",3.5,IF(CW3="B",3,IF(CW3="C+",2.5,IF(CW3="C",2,IF(CW3="D+",1.5,IF(CW3="D",1,0)))))))</f>
        <v>2</v>
      </c>
      <c r="CY3" s="119" t="str">
        <f t="shared" ref="CY3:CY27" si="34">TEXT(CX3,"0.0")</f>
        <v>2.0</v>
      </c>
      <c r="CZ3" s="137">
        <v>1</v>
      </c>
      <c r="DA3" s="138">
        <v>1</v>
      </c>
      <c r="DB3" s="148">
        <v>6</v>
      </c>
      <c r="DC3" s="239">
        <v>3</v>
      </c>
      <c r="DD3" s="239"/>
      <c r="DE3" s="116">
        <f t="shared" ref="DE3:DE28" si="35">ROUND((DB3*0.4+DC3*0.6),1)</f>
        <v>4.2</v>
      </c>
      <c r="DF3" s="117">
        <f t="shared" ref="DF3:DF28" si="36">ROUND(MAX((DB3*0.4+DC3*0.6),(DB3*0.4+DD3*0.6)),1)</f>
        <v>4.2</v>
      </c>
      <c r="DG3" s="118" t="str">
        <f t="shared" ref="DG3:DG28" si="37">IF(DF3&gt;=8.5,"A",IF(DF3&gt;=8,"B+",IF(DF3&gt;=7,"B",IF(DF3&gt;=6.5,"C+",IF(DF3&gt;=5.5,"C",IF(DF3&gt;=5,"D+",IF(DF3&gt;=4,"D","F")))))))</f>
        <v>D</v>
      </c>
      <c r="DH3" s="119">
        <f t="shared" ref="DH3:DH28" si="38">IF(DG3="A",4,IF(DG3="B+",3.5,IF(DG3="B",3,IF(DG3="C+",2.5,IF(DG3="C",2,IF(DG3="D+",1.5,IF(DG3="D",1,0)))))))</f>
        <v>1</v>
      </c>
      <c r="DI3" s="119" t="str">
        <f t="shared" si="0"/>
        <v>1.0</v>
      </c>
      <c r="DJ3" s="137">
        <v>2</v>
      </c>
      <c r="DK3" s="138">
        <v>2</v>
      </c>
      <c r="DL3" s="301">
        <f t="shared" ref="DL3:DL27" si="39">BL3+BV3+CF3+CP3+CZ3+DJ3</f>
        <v>13</v>
      </c>
      <c r="DM3" s="310">
        <f t="shared" ref="DM3:DM27" si="40">(BJ3*BL3+BT3*BV3+CD3*CF3+CN3*CP3+CX3*CZ3+DH3*DJ3)/DL3</f>
        <v>1.7692307692307692</v>
      </c>
      <c r="DN3" s="312" t="str">
        <f t="shared" ref="DN3:DN27" si="41">TEXT(DM3,"0.00")</f>
        <v>1.77</v>
      </c>
      <c r="DO3" s="296" t="str">
        <f t="shared" ref="DO3:DO27" si="42">IF(AND(DM3&lt;0.8),"Cảnh báo KQHT","Lên lớp")</f>
        <v>Lên lớp</v>
      </c>
      <c r="DP3" s="297">
        <f t="shared" ref="DP3:DP27" si="43">BM3+BW3+CG3+CQ3+DA3+DK3</f>
        <v>13</v>
      </c>
      <c r="DQ3" s="298">
        <f t="shared" ref="DQ3:DQ27" si="44" xml:space="preserve"> (BM3*BJ3+BT3*BW3+CD3*CG3+CN3*CQ3+CX3*DA3+DH3*DK3)/DP3</f>
        <v>1.7692307692307692</v>
      </c>
      <c r="DR3" s="296" t="str">
        <f t="shared" ref="DR3:DR27" si="45">IF(AND(DQ3&lt;1.2),"Cảnh báo KQHT","Lên lớp")</f>
        <v>Lên lớp</v>
      </c>
      <c r="DT3" s="395">
        <v>8.1999999999999993</v>
      </c>
      <c r="DU3" s="239">
        <v>6</v>
      </c>
      <c r="DV3" s="239"/>
      <c r="DW3" s="116">
        <f t="shared" ref="DW3:DW27" si="46">ROUND((DT3*0.4+DU3*0.6),1)</f>
        <v>6.9</v>
      </c>
      <c r="DX3" s="117">
        <f t="shared" ref="DX3:DX27" si="47">ROUND(MAX((DT3*0.4+DU3*0.6),(DT3*0.4+DV3*0.6)),1)</f>
        <v>6.9</v>
      </c>
      <c r="DY3" s="118" t="str">
        <f t="shared" ref="DY3:DY27" si="48">IF(DX3&gt;=8.5,"A",IF(DX3&gt;=8,"B+",IF(DX3&gt;=7,"B",IF(DX3&gt;=6.5,"C+",IF(DX3&gt;=5.5,"C",IF(DX3&gt;=5,"D+",IF(DX3&gt;=4,"D","F")))))))</f>
        <v>C+</v>
      </c>
      <c r="DZ3" s="119">
        <f t="shared" ref="DZ3:DZ27" si="49">IF(DY3="A",4,IF(DY3="B+",3.5,IF(DY3="B",3,IF(DY3="C+",2.5,IF(DY3="C",2,IF(DY3="D+",1.5,IF(DY3="D",1,0)))))))</f>
        <v>2.5</v>
      </c>
      <c r="EA3" s="119" t="str">
        <f t="shared" ref="EA3:EA27" si="50">TEXT(DZ3,"0.0")</f>
        <v>2.5</v>
      </c>
      <c r="EB3" s="137">
        <v>2</v>
      </c>
      <c r="EC3" s="138">
        <v>2</v>
      </c>
      <c r="ED3" s="148">
        <v>8.4</v>
      </c>
      <c r="EE3" s="189">
        <v>5</v>
      </c>
      <c r="EF3" s="189"/>
      <c r="EG3" s="116">
        <f t="shared" ref="EG3:EG28" si="51">ROUND((ED3*0.4+EE3*0.6),1)</f>
        <v>6.4</v>
      </c>
      <c r="EH3" s="117">
        <f t="shared" ref="EH3:EH28" si="52">ROUND(MAX((ED3*0.4+EE3*0.6),(ED3*0.4+EF3*0.6)),1)</f>
        <v>6.4</v>
      </c>
      <c r="EI3" s="118" t="str">
        <f t="shared" ref="EI3:EI28" si="53">IF(EH3&gt;=8.5,"A",IF(EH3&gt;=8,"B+",IF(EH3&gt;=7,"B",IF(EH3&gt;=6.5,"C+",IF(EH3&gt;=5.5,"C",IF(EH3&gt;=5,"D+",IF(EH3&gt;=4,"D","F")))))))</f>
        <v>C</v>
      </c>
      <c r="EJ3" s="119">
        <f t="shared" ref="EJ3:EJ28" si="54">IF(EI3="A",4,IF(EI3="B+",3.5,IF(EI3="B",3,IF(EI3="C+",2.5,IF(EI3="C",2,IF(EI3="D+",1.5,IF(EI3="D",1,0)))))))</f>
        <v>2</v>
      </c>
      <c r="EK3" s="119" t="str">
        <f t="shared" ref="EK3:EK28" si="55">TEXT(EJ3,"0.0")</f>
        <v>2.0</v>
      </c>
      <c r="EL3" s="137">
        <v>3</v>
      </c>
      <c r="EM3" s="157">
        <v>3</v>
      </c>
      <c r="EN3" s="248">
        <v>7.6</v>
      </c>
      <c r="EO3" s="239">
        <v>7</v>
      </c>
      <c r="EP3" s="239"/>
      <c r="EQ3" s="116">
        <f t="shared" ref="EQ3:EQ27" si="56">ROUND((EN3*0.4+EO3*0.6),1)</f>
        <v>7.2</v>
      </c>
      <c r="ER3" s="117">
        <f t="shared" ref="ER3:ER27" si="57">ROUND(MAX((EN3*0.4+EO3*0.6),(EN3*0.4+EP3*0.6)),1)</f>
        <v>7.2</v>
      </c>
      <c r="ES3" s="118" t="str">
        <f t="shared" ref="ES3:ES27" si="58">IF(ER3&gt;=8.5,"A",IF(ER3&gt;=8,"B+",IF(ER3&gt;=7,"B",IF(ER3&gt;=6.5,"C+",IF(ER3&gt;=5.5,"C",IF(ER3&gt;=5,"D+",IF(ER3&gt;=4,"D","F")))))))</f>
        <v>B</v>
      </c>
      <c r="ET3" s="119">
        <f t="shared" ref="ET3:ET27" si="59">IF(ES3="A",4,IF(ES3="B+",3.5,IF(ES3="B",3,IF(ES3="C+",2.5,IF(ES3="C",2,IF(ES3="D+",1.5,IF(ES3="D",1,0)))))))</f>
        <v>3</v>
      </c>
      <c r="EU3" s="119" t="str">
        <f t="shared" ref="EU3:EU27" si="60">TEXT(ET3,"0.0")</f>
        <v>3.0</v>
      </c>
      <c r="EV3" s="137">
        <v>3</v>
      </c>
      <c r="EW3" s="138">
        <v>3</v>
      </c>
      <c r="EX3" s="209">
        <v>8.6</v>
      </c>
      <c r="EY3" s="239">
        <v>8</v>
      </c>
      <c r="EZ3" s="239"/>
      <c r="FA3" s="116">
        <f t="shared" ref="FA3:FA27" si="61">ROUND((EX3*0.4+EY3*0.6),1)</f>
        <v>8.1999999999999993</v>
      </c>
      <c r="FB3" s="117">
        <f t="shared" ref="FB3:FB27" si="62">ROUND(MAX((EX3*0.4+EY3*0.6),(EX3*0.4+EZ3*0.6)),1)</f>
        <v>8.1999999999999993</v>
      </c>
      <c r="FC3" s="118" t="str">
        <f t="shared" si="1"/>
        <v>B+</v>
      </c>
      <c r="FD3" s="119">
        <f t="shared" si="2"/>
        <v>3.5</v>
      </c>
      <c r="FE3" s="119" t="str">
        <f t="shared" si="3"/>
        <v>3.5</v>
      </c>
      <c r="FF3" s="137">
        <v>3</v>
      </c>
      <c r="FG3" s="138">
        <v>3</v>
      </c>
      <c r="FH3" s="209">
        <v>7.6</v>
      </c>
      <c r="FI3" s="239">
        <v>7</v>
      </c>
      <c r="FJ3" s="239"/>
      <c r="FK3" s="116">
        <f t="shared" ref="FK3:FK28" si="63">ROUND((FH3*0.4+FI3*0.6),1)</f>
        <v>7.2</v>
      </c>
      <c r="FL3" s="117">
        <f t="shared" ref="FL3:FL28" si="64">ROUND(MAX((FH3*0.4+FI3*0.6),(FH3*0.4+FJ3*0.6)),1)</f>
        <v>7.2</v>
      </c>
      <c r="FM3" s="118" t="str">
        <f t="shared" ref="FM3:FM28" si="65">IF(FL3&gt;=8.5,"A",IF(FL3&gt;=8,"B+",IF(FL3&gt;=7,"B",IF(FL3&gt;=6.5,"C+",IF(FL3&gt;=5.5,"C",IF(FL3&gt;=5,"D+",IF(FL3&gt;=4,"D","F")))))))</f>
        <v>B</v>
      </c>
      <c r="FN3" s="119">
        <f t="shared" ref="FN3:FN28" si="66">IF(FM3="A",4,IF(FM3="B+",3.5,IF(FM3="B",3,IF(FM3="C+",2.5,IF(FM3="C",2,IF(FM3="D+",1.5,IF(FM3="D",1,0)))))))</f>
        <v>3</v>
      </c>
      <c r="FO3" s="119" t="str">
        <f t="shared" ref="FO3:FO28" si="67">TEXT(FN3,"0.0")</f>
        <v>3.0</v>
      </c>
      <c r="FP3" s="137">
        <v>3</v>
      </c>
      <c r="FQ3" s="138">
        <v>3</v>
      </c>
      <c r="FR3" s="148">
        <v>9</v>
      </c>
      <c r="FS3" s="189">
        <v>9</v>
      </c>
      <c r="FT3" s="189"/>
      <c r="FU3" s="116">
        <f t="shared" ref="FU3:FU28" si="68">ROUND((FR3*0.4+FS3*0.6),1)</f>
        <v>9</v>
      </c>
      <c r="FV3" s="117">
        <f t="shared" ref="FV3:FV28" si="69">ROUND(MAX((FR3*0.4+FS3*0.6),(FR3*0.4+FT3*0.6)),1)</f>
        <v>9</v>
      </c>
      <c r="FW3" s="118" t="str">
        <f t="shared" ref="FW3:FW28" si="70">IF(FV3&gt;=8.5,"A",IF(FV3&gt;=8,"B+",IF(FV3&gt;=7,"B",IF(FV3&gt;=6.5,"C+",IF(FV3&gt;=5.5,"C",IF(FV3&gt;=5,"D+",IF(FV3&gt;=4,"D","F")))))))</f>
        <v>A</v>
      </c>
      <c r="FX3" s="119">
        <f t="shared" ref="FX3:FX28" si="71">IF(FW3="A",4,IF(FW3="B+",3.5,IF(FW3="B",3,IF(FW3="C+",2.5,IF(FW3="C",2,IF(FW3="D+",1.5,IF(FW3="D",1,0)))))))</f>
        <v>4</v>
      </c>
      <c r="FY3" s="119" t="str">
        <f t="shared" ref="FY3:FY28" si="72">TEXT(FX3,"0.0")</f>
        <v>4.0</v>
      </c>
      <c r="FZ3" s="137">
        <v>2</v>
      </c>
      <c r="GA3" s="138">
        <v>2</v>
      </c>
      <c r="GB3" s="395">
        <v>7.4</v>
      </c>
      <c r="GC3" s="189">
        <v>8</v>
      </c>
      <c r="GD3" s="189"/>
      <c r="GE3" s="116">
        <f t="shared" ref="GE3:GE27" si="73">ROUND((GB3*0.4+GC3*0.6),1)</f>
        <v>7.8</v>
      </c>
      <c r="GF3" s="117">
        <f t="shared" ref="GF3:GF27" si="74">ROUND(MAX((GB3*0.4+GC3*0.6),(GB3*0.4+GD3*0.6)),1)</f>
        <v>7.8</v>
      </c>
      <c r="GG3" s="118" t="str">
        <f t="shared" ref="GG3:GG27" si="75">IF(GF3&gt;=8.5,"A",IF(GF3&gt;=8,"B+",IF(GF3&gt;=7,"B",IF(GF3&gt;=6.5,"C+",IF(GF3&gt;=5.5,"C",IF(GF3&gt;=5,"D+",IF(GF3&gt;=4,"D","F")))))))</f>
        <v>B</v>
      </c>
      <c r="GH3" s="119">
        <f t="shared" ref="GH3:GH27" si="76">IF(GG3="A",4,IF(GG3="B+",3.5,IF(GG3="B",3,IF(GG3="C+",2.5,IF(GG3="C",2,IF(GG3="D+",1.5,IF(GG3="D",1,0)))))))</f>
        <v>3</v>
      </c>
      <c r="GI3" s="119" t="str">
        <f t="shared" ref="GI3:GI27" si="77">TEXT(GH3,"0.0")</f>
        <v>3.0</v>
      </c>
      <c r="GJ3" s="137">
        <v>2</v>
      </c>
      <c r="GK3" s="138">
        <v>2</v>
      </c>
      <c r="GL3" s="301">
        <f t="shared" ref="GL3:GL28" si="78">EB3+EL3+EV3+FF3+FP3+FZ3+GJ3</f>
        <v>18</v>
      </c>
      <c r="GM3" s="310">
        <f t="shared" ref="GM3:GM28" si="79">(DZ3*EB3+EJ3*EL3+ET3*EV3+FD3*FF3+FN3*FP3+FX3*FZ3+GH3*GJ3)/GL3</f>
        <v>2.9722222222222223</v>
      </c>
      <c r="GN3" s="312" t="str">
        <f t="shared" ref="GN3:GN28" si="80">TEXT(GM3,"0.00")</f>
        <v>2.97</v>
      </c>
      <c r="GO3" s="189" t="str">
        <f t="shared" ref="GO3:GO28" si="81">IF(AND(GM3&lt;1),"Cảnh báo KQHT","Lên lớp")</f>
        <v>Lên lớp</v>
      </c>
      <c r="GP3" s="526">
        <f t="shared" ref="GP3:GP28" si="82">DL3+GL3</f>
        <v>31</v>
      </c>
      <c r="GQ3" s="310">
        <f t="shared" ref="GQ3:GQ28" si="83">(DL3*DM3+GL3*GM3)/GP3</f>
        <v>2.467741935483871</v>
      </c>
      <c r="GR3" s="312" t="str">
        <f t="shared" ref="GR3:GR28" si="84">TEXT(GQ3,"0.00")</f>
        <v>2.47</v>
      </c>
      <c r="GS3" s="527">
        <f t="shared" ref="GS3:GS28" si="85">GK3+GA3+FQ3+FG3+EW3+EM3+EC3+DK3+DA3+CQ3+CG3+BW3+BM3</f>
        <v>31</v>
      </c>
      <c r="GT3" s="528">
        <f t="shared" ref="GT3:GT28" si="86">(GK3*GH3+GA3*FX3+FQ3*FN3+FG3*FD3+EW3*ET3+EM3*EJ3+EC3*DZ3+DK3*DH3+DA3*CX3+CQ3*CN3+CG3*CD3+BW3*BT3+BM3*BJ3)/GS3</f>
        <v>2.467741935483871</v>
      </c>
      <c r="GU3" s="529" t="str">
        <f t="shared" ref="GU3:GU28" si="87">IF(AND(GT3&lt;1.2),"Cảnh báo KQHT","Lên lớp")</f>
        <v>Lên lớp</v>
      </c>
      <c r="GV3" s="131"/>
      <c r="GW3" s="209">
        <v>5</v>
      </c>
      <c r="GX3" s="239">
        <v>7</v>
      </c>
      <c r="GY3" s="239"/>
      <c r="GZ3" s="116">
        <f t="shared" ref="GZ3:GZ28" si="88">ROUND((GW3*0.4+GX3*0.6),1)</f>
        <v>6.2</v>
      </c>
      <c r="HA3" s="117">
        <f t="shared" ref="HA3:HA28" si="89">ROUND(MAX((GW3*0.4+GX3*0.6),(GW3*0.4+GY3*0.6)),1)</f>
        <v>6.2</v>
      </c>
      <c r="HB3" s="118" t="str">
        <f t="shared" ref="HB3:HB28" si="90">IF(HA3&gt;=8.5,"A",IF(HA3&gt;=8,"B+",IF(HA3&gt;=7,"B",IF(HA3&gt;=6.5,"C+",IF(HA3&gt;=5.5,"C",IF(HA3&gt;=5,"D+",IF(HA3&gt;=4,"D","F")))))))</f>
        <v>C</v>
      </c>
      <c r="HC3" s="119">
        <f t="shared" ref="HC3:HC28" si="91">IF(HB3="A",4,IF(HB3="B+",3.5,IF(HB3="B",3,IF(HB3="C+",2.5,IF(HB3="C",2,IF(HB3="D+",1.5,IF(HB3="D",1,0)))))))</f>
        <v>2</v>
      </c>
      <c r="HD3" s="119" t="str">
        <f t="shared" ref="HD3:HD28" si="92">TEXT(HC3,"0.0")</f>
        <v>2.0</v>
      </c>
      <c r="HE3" s="137">
        <v>3</v>
      </c>
      <c r="HF3" s="138">
        <v>3</v>
      </c>
      <c r="HG3" s="148">
        <v>6.6</v>
      </c>
      <c r="HH3" s="189">
        <v>6</v>
      </c>
      <c r="HI3" s="130"/>
      <c r="HJ3" s="116">
        <f t="shared" ref="HJ3:HJ28" si="93">ROUND((HG3*0.4+HH3*0.6),1)</f>
        <v>6.2</v>
      </c>
      <c r="HK3" s="117">
        <f t="shared" ref="HK3:HK28" si="94">ROUND(MAX((HG3*0.4+HH3*0.6),(HG3*0.4+HI3*0.6)),1)</f>
        <v>6.2</v>
      </c>
      <c r="HL3" s="118" t="str">
        <f t="shared" ref="HL3:HL28" si="95">IF(HK3&gt;=8.5,"A",IF(HK3&gt;=8,"B+",IF(HK3&gt;=7,"B",IF(HK3&gt;=6.5,"C+",IF(HK3&gt;=5.5,"C",IF(HK3&gt;=5,"D+",IF(HK3&gt;=4,"D","F")))))))</f>
        <v>C</v>
      </c>
      <c r="HM3" s="119">
        <f t="shared" ref="HM3:HM28" si="96">IF(HL3="A",4,IF(HL3="B+",3.5,IF(HL3="B",3,IF(HL3="C+",2.5,IF(HL3="C",2,IF(HL3="D+",1.5,IF(HL3="D",1,0)))))))</f>
        <v>2</v>
      </c>
      <c r="HN3" s="119" t="str">
        <f t="shared" ref="HN3:HN28" si="97">TEXT(HM3,"0.0")</f>
        <v>2.0</v>
      </c>
      <c r="HO3" s="137">
        <v>2</v>
      </c>
      <c r="HP3" s="138">
        <v>2</v>
      </c>
      <c r="HQ3" s="148">
        <v>6.2</v>
      </c>
      <c r="HR3" s="239">
        <v>6</v>
      </c>
      <c r="HS3" s="239"/>
      <c r="HT3" s="116">
        <f t="shared" ref="HT3:HT28" si="98">ROUND((HQ3*0.4+HR3*0.6),1)</f>
        <v>6.1</v>
      </c>
      <c r="HU3" s="117">
        <f t="shared" ref="HU3:HU28" si="99">ROUND(MAX((HQ3*0.4+HR3*0.6),(HQ3*0.4+HS3*0.6)),1)</f>
        <v>6.1</v>
      </c>
      <c r="HV3" s="118" t="str">
        <f t="shared" ref="HV3:HV28" si="100">IF(HU3&gt;=8.5,"A",IF(HU3&gt;=8,"B+",IF(HU3&gt;=7,"B",IF(HU3&gt;=6.5,"C+",IF(HU3&gt;=5.5,"C",IF(HU3&gt;=5,"D+",IF(HU3&gt;=4,"D","F")))))))</f>
        <v>C</v>
      </c>
      <c r="HW3" s="119">
        <f t="shared" ref="HW3:HW28" si="101">IF(HV3="A",4,IF(HV3="B+",3.5,IF(HV3="B",3,IF(HV3="C+",2.5,IF(HV3="C",2,IF(HV3="D+",1.5,IF(HV3="D",1,0)))))))</f>
        <v>2</v>
      </c>
      <c r="HX3" s="119" t="str">
        <f t="shared" ref="HX3:HX28" si="102">TEXT(HW3,"0.0")</f>
        <v>2.0</v>
      </c>
      <c r="HY3" s="137">
        <v>2</v>
      </c>
      <c r="HZ3" s="138">
        <v>2</v>
      </c>
      <c r="IA3" s="148">
        <v>8</v>
      </c>
      <c r="IB3" s="215">
        <v>7</v>
      </c>
      <c r="IC3" s="215"/>
      <c r="ID3" s="116">
        <f t="shared" ref="ID3:ID28" si="103">ROUND((IA3*0.4+IB3*0.6),1)</f>
        <v>7.4</v>
      </c>
      <c r="IE3" s="117">
        <f t="shared" ref="IE3:IE28" si="104">ROUND(MAX((IA3*0.4+IB3*0.6),(IA3*0.4+IC3*0.6)),1)</f>
        <v>7.4</v>
      </c>
      <c r="IF3" s="118" t="str">
        <f t="shared" ref="IF3:IF28" si="105">IF(IE3&gt;=8.5,"A",IF(IE3&gt;=8,"B+",IF(IE3&gt;=7,"B",IF(IE3&gt;=6.5,"C+",IF(IE3&gt;=5.5,"C",IF(IE3&gt;=5,"D+",IF(IE3&gt;=4,"D","F")))))))</f>
        <v>B</v>
      </c>
      <c r="IG3" s="119">
        <f t="shared" ref="IG3:IG28" si="106">IF(IF3="A",4,IF(IF3="B+",3.5,IF(IF3="B",3,IF(IF3="C+",2.5,IF(IF3="C",2,IF(IF3="D+",1.5,IF(IF3="D",1,0)))))))</f>
        <v>3</v>
      </c>
      <c r="IH3" s="119" t="str">
        <f t="shared" ref="IH3:IH28" si="107">TEXT(IG3,"0.0")</f>
        <v>3.0</v>
      </c>
      <c r="II3" s="137">
        <v>5</v>
      </c>
      <c r="IJ3" s="138">
        <v>5</v>
      </c>
      <c r="IK3" s="301">
        <f t="shared" ref="IK3:IK28" si="108">HE3+HO3+HY3+II3</f>
        <v>12</v>
      </c>
      <c r="IL3" s="310">
        <f t="shared" ref="IL3:IL28" si="109">(HC3*HE3+HM3*HO3+HW3*HY3+IG3*II3)/IK3</f>
        <v>2.4166666666666665</v>
      </c>
      <c r="IM3" s="312" t="str">
        <f t="shared" ref="IM3:IM28" si="110">TEXT(IL3,"0.00")</f>
        <v>2.42</v>
      </c>
      <c r="IN3" s="130"/>
      <c r="IO3" s="130"/>
      <c r="IP3" s="130"/>
      <c r="IQ3" s="130"/>
      <c r="IR3" s="130"/>
      <c r="IS3" s="130"/>
      <c r="IT3" s="130"/>
      <c r="IU3" s="130"/>
      <c r="IV3" s="130"/>
      <c r="IW3" s="131"/>
    </row>
    <row r="4" spans="1:257" ht="18">
      <c r="A4" s="1">
        <v>4</v>
      </c>
      <c r="B4" s="22" t="s">
        <v>31</v>
      </c>
      <c r="C4" s="36" t="s">
        <v>48</v>
      </c>
      <c r="D4" s="19" t="s">
        <v>49</v>
      </c>
      <c r="E4" s="20" t="s">
        <v>50</v>
      </c>
      <c r="F4" s="20"/>
      <c r="G4" s="21" t="s">
        <v>51</v>
      </c>
      <c r="H4" s="37" t="s">
        <v>36</v>
      </c>
      <c r="I4" s="22" t="s">
        <v>52</v>
      </c>
      <c r="J4" s="22" t="s">
        <v>37</v>
      </c>
      <c r="K4" s="38" t="s">
        <v>38</v>
      </c>
      <c r="L4" s="38"/>
      <c r="M4" s="38"/>
      <c r="N4" s="38"/>
      <c r="O4" s="38"/>
      <c r="P4" s="38"/>
      <c r="Q4" s="38"/>
      <c r="R4" s="38"/>
      <c r="S4" s="38"/>
      <c r="T4" s="38"/>
      <c r="U4" s="38"/>
      <c r="V4" s="38"/>
      <c r="W4" s="38"/>
      <c r="X4" s="38"/>
      <c r="Y4" s="38"/>
      <c r="Z4" s="38"/>
      <c r="AA4" s="38"/>
      <c r="AB4" s="38"/>
      <c r="AC4" s="38"/>
      <c r="AD4" s="38"/>
      <c r="AE4" s="38"/>
      <c r="AF4" s="38"/>
      <c r="AG4" s="38"/>
      <c r="AH4" s="38"/>
      <c r="AI4" s="38"/>
      <c r="AJ4" s="38"/>
      <c r="AK4" s="38"/>
      <c r="AL4" s="38"/>
      <c r="AM4" s="38"/>
      <c r="AN4" s="38"/>
      <c r="AO4" s="38"/>
      <c r="AP4" s="38"/>
      <c r="AQ4" s="38"/>
      <c r="AR4" s="38"/>
      <c r="AS4" s="38"/>
      <c r="AT4" s="38"/>
      <c r="AU4" s="22"/>
      <c r="AV4" s="368">
        <v>6.7</v>
      </c>
      <c r="AW4" s="3" t="str">
        <f t="shared" si="4"/>
        <v>C+</v>
      </c>
      <c r="AX4" s="4">
        <f t="shared" si="5"/>
        <v>2.5</v>
      </c>
      <c r="AY4" s="13" t="str">
        <f t="shared" si="6"/>
        <v>2.5</v>
      </c>
      <c r="AZ4" s="15">
        <v>6</v>
      </c>
      <c r="BA4" s="3" t="str">
        <f t="shared" si="7"/>
        <v>C</v>
      </c>
      <c r="BB4" s="4">
        <f t="shared" si="8"/>
        <v>2</v>
      </c>
      <c r="BC4" s="122" t="str">
        <f t="shared" si="9"/>
        <v>2.0</v>
      </c>
      <c r="BD4" s="200">
        <v>5</v>
      </c>
      <c r="BE4" s="225">
        <v>5</v>
      </c>
      <c r="BF4" s="225"/>
      <c r="BG4" s="116">
        <f t="shared" si="10"/>
        <v>5</v>
      </c>
      <c r="BH4" s="117">
        <f t="shared" si="11"/>
        <v>5</v>
      </c>
      <c r="BI4" s="118" t="str">
        <f t="shared" si="12"/>
        <v>D+</v>
      </c>
      <c r="BJ4" s="119">
        <f t="shared" si="13"/>
        <v>1.5</v>
      </c>
      <c r="BK4" s="119" t="str">
        <f t="shared" si="14"/>
        <v>1.5</v>
      </c>
      <c r="BL4" s="137">
        <v>4</v>
      </c>
      <c r="BM4" s="268">
        <v>4</v>
      </c>
      <c r="BN4" s="263">
        <v>5.3</v>
      </c>
      <c r="BO4" s="230">
        <v>4</v>
      </c>
      <c r="BP4" s="230"/>
      <c r="BQ4" s="116">
        <f t="shared" si="15"/>
        <v>4.5</v>
      </c>
      <c r="BR4" s="117">
        <f t="shared" si="16"/>
        <v>4.5</v>
      </c>
      <c r="BS4" s="118" t="str">
        <f t="shared" si="17"/>
        <v>D</v>
      </c>
      <c r="BT4" s="119">
        <f t="shared" si="18"/>
        <v>1</v>
      </c>
      <c r="BU4" s="119" t="str">
        <f t="shared" si="19"/>
        <v>1.0</v>
      </c>
      <c r="BV4" s="137">
        <v>2</v>
      </c>
      <c r="BW4" s="138">
        <v>2</v>
      </c>
      <c r="BX4" s="148">
        <v>5.8</v>
      </c>
      <c r="BY4" s="239">
        <v>3</v>
      </c>
      <c r="BZ4" s="239"/>
      <c r="CA4" s="116">
        <f t="shared" si="20"/>
        <v>4.0999999999999996</v>
      </c>
      <c r="CB4" s="117">
        <f t="shared" si="21"/>
        <v>4.0999999999999996</v>
      </c>
      <c r="CC4" s="118" t="str">
        <f t="shared" si="22"/>
        <v>D</v>
      </c>
      <c r="CD4" s="119">
        <f t="shared" si="23"/>
        <v>1</v>
      </c>
      <c r="CE4" s="119" t="str">
        <f t="shared" si="24"/>
        <v>1.0</v>
      </c>
      <c r="CF4" s="137">
        <v>2</v>
      </c>
      <c r="CG4" s="138">
        <v>2</v>
      </c>
      <c r="CH4" s="200">
        <v>6.3</v>
      </c>
      <c r="CI4" s="230">
        <v>4</v>
      </c>
      <c r="CJ4" s="230"/>
      <c r="CK4" s="116">
        <f t="shared" si="25"/>
        <v>4.9000000000000004</v>
      </c>
      <c r="CL4" s="117">
        <f t="shared" si="26"/>
        <v>4.9000000000000004</v>
      </c>
      <c r="CM4" s="118" t="str">
        <f t="shared" si="27"/>
        <v>D</v>
      </c>
      <c r="CN4" s="119">
        <f t="shared" si="28"/>
        <v>1</v>
      </c>
      <c r="CO4" s="119" t="str">
        <f t="shared" si="29"/>
        <v>1.0</v>
      </c>
      <c r="CP4" s="155">
        <v>2</v>
      </c>
      <c r="CQ4" s="156">
        <v>2</v>
      </c>
      <c r="CR4" s="215">
        <v>6</v>
      </c>
      <c r="CS4" s="189">
        <v>7</v>
      </c>
      <c r="CT4" s="189"/>
      <c r="CU4" s="116">
        <f t="shared" si="30"/>
        <v>6.6</v>
      </c>
      <c r="CV4" s="117">
        <f t="shared" si="31"/>
        <v>6.6</v>
      </c>
      <c r="CW4" s="118" t="str">
        <f t="shared" si="32"/>
        <v>C+</v>
      </c>
      <c r="CX4" s="119">
        <f t="shared" si="33"/>
        <v>2.5</v>
      </c>
      <c r="CY4" s="119" t="str">
        <f t="shared" si="34"/>
        <v>2.5</v>
      </c>
      <c r="CZ4" s="137">
        <v>1</v>
      </c>
      <c r="DA4" s="138">
        <v>1</v>
      </c>
      <c r="DB4" s="148">
        <v>5.5</v>
      </c>
      <c r="DC4" s="239">
        <v>3</v>
      </c>
      <c r="DD4" s="239"/>
      <c r="DE4" s="116">
        <f t="shared" si="35"/>
        <v>4</v>
      </c>
      <c r="DF4" s="117">
        <f t="shared" si="36"/>
        <v>4</v>
      </c>
      <c r="DG4" s="118" t="str">
        <f t="shared" si="37"/>
        <v>D</v>
      </c>
      <c r="DH4" s="119">
        <f t="shared" si="38"/>
        <v>1</v>
      </c>
      <c r="DI4" s="119" t="str">
        <f t="shared" si="0"/>
        <v>1.0</v>
      </c>
      <c r="DJ4" s="137">
        <v>2</v>
      </c>
      <c r="DK4" s="138">
        <v>2</v>
      </c>
      <c r="DL4" s="301">
        <f t="shared" si="39"/>
        <v>13</v>
      </c>
      <c r="DM4" s="310">
        <f t="shared" si="40"/>
        <v>1.2692307692307692</v>
      </c>
      <c r="DN4" s="312" t="str">
        <f t="shared" si="41"/>
        <v>1.27</v>
      </c>
      <c r="DO4" s="296" t="str">
        <f t="shared" si="42"/>
        <v>Lên lớp</v>
      </c>
      <c r="DP4" s="297">
        <f t="shared" si="43"/>
        <v>13</v>
      </c>
      <c r="DQ4" s="298">
        <f t="shared" si="44"/>
        <v>1.2692307692307692</v>
      </c>
      <c r="DR4" s="296" t="str">
        <f t="shared" si="45"/>
        <v>Lên lớp</v>
      </c>
      <c r="DT4" s="395">
        <v>6.4</v>
      </c>
      <c r="DU4" s="239">
        <v>6</v>
      </c>
      <c r="DV4" s="239"/>
      <c r="DW4" s="116">
        <f t="shared" si="46"/>
        <v>6.2</v>
      </c>
      <c r="DX4" s="117">
        <f t="shared" si="47"/>
        <v>6.2</v>
      </c>
      <c r="DY4" s="118" t="str">
        <f t="shared" si="48"/>
        <v>C</v>
      </c>
      <c r="DZ4" s="119">
        <f t="shared" si="49"/>
        <v>2</v>
      </c>
      <c r="EA4" s="119" t="str">
        <f t="shared" si="50"/>
        <v>2.0</v>
      </c>
      <c r="EB4" s="137">
        <v>2</v>
      </c>
      <c r="EC4" s="138">
        <v>2</v>
      </c>
      <c r="ED4" s="148">
        <v>7</v>
      </c>
      <c r="EE4" s="189">
        <v>6</v>
      </c>
      <c r="EF4" s="189"/>
      <c r="EG4" s="116">
        <f t="shared" si="51"/>
        <v>6.4</v>
      </c>
      <c r="EH4" s="117">
        <f t="shared" si="52"/>
        <v>6.4</v>
      </c>
      <c r="EI4" s="118" t="str">
        <f t="shared" si="53"/>
        <v>C</v>
      </c>
      <c r="EJ4" s="119">
        <f t="shared" si="54"/>
        <v>2</v>
      </c>
      <c r="EK4" s="119" t="str">
        <f t="shared" si="55"/>
        <v>2.0</v>
      </c>
      <c r="EL4" s="137">
        <v>3</v>
      </c>
      <c r="EM4" s="157">
        <v>3</v>
      </c>
      <c r="EN4" s="248">
        <v>5.7</v>
      </c>
      <c r="EO4" s="239">
        <v>5</v>
      </c>
      <c r="EP4" s="239"/>
      <c r="EQ4" s="116">
        <f t="shared" si="56"/>
        <v>5.3</v>
      </c>
      <c r="ER4" s="117">
        <f t="shared" si="57"/>
        <v>5.3</v>
      </c>
      <c r="ES4" s="118" t="str">
        <f t="shared" si="58"/>
        <v>D+</v>
      </c>
      <c r="ET4" s="119">
        <f t="shared" si="59"/>
        <v>1.5</v>
      </c>
      <c r="EU4" s="119" t="str">
        <f t="shared" si="60"/>
        <v>1.5</v>
      </c>
      <c r="EV4" s="137">
        <v>3</v>
      </c>
      <c r="EW4" s="138">
        <v>3</v>
      </c>
      <c r="EX4" s="209">
        <v>8</v>
      </c>
      <c r="EY4" s="239">
        <v>9</v>
      </c>
      <c r="EZ4" s="239"/>
      <c r="FA4" s="116">
        <f t="shared" si="61"/>
        <v>8.6</v>
      </c>
      <c r="FB4" s="117">
        <f t="shared" si="62"/>
        <v>8.6</v>
      </c>
      <c r="FC4" s="118" t="str">
        <f t="shared" si="1"/>
        <v>A</v>
      </c>
      <c r="FD4" s="119">
        <f t="shared" si="2"/>
        <v>4</v>
      </c>
      <c r="FE4" s="119" t="str">
        <f t="shared" si="3"/>
        <v>4.0</v>
      </c>
      <c r="FF4" s="137">
        <v>3</v>
      </c>
      <c r="FG4" s="138">
        <v>3</v>
      </c>
      <c r="FH4" s="209">
        <v>5.9</v>
      </c>
      <c r="FI4" s="239">
        <v>4</v>
      </c>
      <c r="FJ4" s="239"/>
      <c r="FK4" s="116">
        <f t="shared" si="63"/>
        <v>4.8</v>
      </c>
      <c r="FL4" s="117">
        <f t="shared" si="64"/>
        <v>4.8</v>
      </c>
      <c r="FM4" s="118" t="str">
        <f t="shared" si="65"/>
        <v>D</v>
      </c>
      <c r="FN4" s="119">
        <f t="shared" si="66"/>
        <v>1</v>
      </c>
      <c r="FO4" s="119" t="str">
        <f t="shared" si="67"/>
        <v>1.0</v>
      </c>
      <c r="FP4" s="137">
        <v>3</v>
      </c>
      <c r="FQ4" s="138">
        <v>3</v>
      </c>
      <c r="FR4" s="148">
        <v>5</v>
      </c>
      <c r="FS4" s="189">
        <v>6</v>
      </c>
      <c r="FT4" s="189"/>
      <c r="FU4" s="116">
        <f t="shared" si="68"/>
        <v>5.6</v>
      </c>
      <c r="FV4" s="117">
        <f t="shared" si="69"/>
        <v>5.6</v>
      </c>
      <c r="FW4" s="118" t="str">
        <f t="shared" si="70"/>
        <v>C</v>
      </c>
      <c r="FX4" s="119">
        <f t="shared" si="71"/>
        <v>2</v>
      </c>
      <c r="FY4" s="119" t="str">
        <f t="shared" si="72"/>
        <v>2.0</v>
      </c>
      <c r="FZ4" s="137">
        <v>2</v>
      </c>
      <c r="GA4" s="138">
        <v>2</v>
      </c>
      <c r="GB4" s="395">
        <v>6.8</v>
      </c>
      <c r="GC4" s="189">
        <v>5</v>
      </c>
      <c r="GD4" s="189"/>
      <c r="GE4" s="116">
        <f t="shared" si="73"/>
        <v>5.7</v>
      </c>
      <c r="GF4" s="117">
        <f t="shared" si="74"/>
        <v>5.7</v>
      </c>
      <c r="GG4" s="118" t="str">
        <f t="shared" si="75"/>
        <v>C</v>
      </c>
      <c r="GH4" s="119">
        <f t="shared" si="76"/>
        <v>2</v>
      </c>
      <c r="GI4" s="119" t="str">
        <f t="shared" si="77"/>
        <v>2.0</v>
      </c>
      <c r="GJ4" s="137">
        <v>2</v>
      </c>
      <c r="GK4" s="138">
        <v>2</v>
      </c>
      <c r="GL4" s="301">
        <f t="shared" si="78"/>
        <v>18</v>
      </c>
      <c r="GM4" s="310">
        <f t="shared" si="79"/>
        <v>2.0833333333333335</v>
      </c>
      <c r="GN4" s="312" t="str">
        <f t="shared" si="80"/>
        <v>2.08</v>
      </c>
      <c r="GO4" s="189" t="str">
        <f t="shared" si="81"/>
        <v>Lên lớp</v>
      </c>
      <c r="GP4" s="526">
        <f t="shared" si="82"/>
        <v>31</v>
      </c>
      <c r="GQ4" s="310">
        <f t="shared" si="83"/>
        <v>1.7419354838709677</v>
      </c>
      <c r="GR4" s="312" t="str">
        <f t="shared" si="84"/>
        <v>1.74</v>
      </c>
      <c r="GS4" s="527">
        <f t="shared" si="85"/>
        <v>31</v>
      </c>
      <c r="GT4" s="528">
        <f t="shared" si="86"/>
        <v>1.7419354838709677</v>
      </c>
      <c r="GU4" s="529" t="str">
        <f t="shared" si="87"/>
        <v>Lên lớp</v>
      </c>
      <c r="GV4" s="131"/>
      <c r="GW4" s="414">
        <v>4.3</v>
      </c>
      <c r="GX4" s="239"/>
      <c r="GY4" s="239"/>
      <c r="GZ4" s="116">
        <f t="shared" si="88"/>
        <v>1.7</v>
      </c>
      <c r="HA4" s="117">
        <f t="shared" si="89"/>
        <v>1.7</v>
      </c>
      <c r="HB4" s="118" t="str">
        <f t="shared" si="90"/>
        <v>F</v>
      </c>
      <c r="HC4" s="119">
        <f t="shared" si="91"/>
        <v>0</v>
      </c>
      <c r="HD4" s="119" t="str">
        <f t="shared" si="92"/>
        <v>0.0</v>
      </c>
      <c r="HE4" s="137">
        <v>3</v>
      </c>
      <c r="HF4" s="138"/>
      <c r="HG4" s="148">
        <v>5.2</v>
      </c>
      <c r="HH4" s="189">
        <v>8</v>
      </c>
      <c r="HI4" s="130"/>
      <c r="HJ4" s="116">
        <f t="shared" si="93"/>
        <v>6.9</v>
      </c>
      <c r="HK4" s="117">
        <f t="shared" si="94"/>
        <v>6.9</v>
      </c>
      <c r="HL4" s="118" t="str">
        <f t="shared" si="95"/>
        <v>C+</v>
      </c>
      <c r="HM4" s="119">
        <f t="shared" si="96"/>
        <v>2.5</v>
      </c>
      <c r="HN4" s="119" t="str">
        <f t="shared" si="97"/>
        <v>2.5</v>
      </c>
      <c r="HO4" s="137">
        <v>2</v>
      </c>
      <c r="HP4" s="138">
        <v>2</v>
      </c>
      <c r="HQ4" s="148">
        <v>6.4</v>
      </c>
      <c r="HR4" s="285"/>
      <c r="HS4" s="239">
        <v>0</v>
      </c>
      <c r="HT4" s="116">
        <f t="shared" si="98"/>
        <v>2.6</v>
      </c>
      <c r="HU4" s="117">
        <f t="shared" si="99"/>
        <v>2.6</v>
      </c>
      <c r="HV4" s="118" t="str">
        <f t="shared" si="100"/>
        <v>F</v>
      </c>
      <c r="HW4" s="119">
        <f t="shared" si="101"/>
        <v>0</v>
      </c>
      <c r="HX4" s="119" t="str">
        <f t="shared" si="102"/>
        <v>0.0</v>
      </c>
      <c r="HY4" s="137">
        <v>2</v>
      </c>
      <c r="HZ4" s="138"/>
      <c r="IA4" s="148">
        <v>7</v>
      </c>
      <c r="IB4" s="215">
        <v>7</v>
      </c>
      <c r="IC4" s="215"/>
      <c r="ID4" s="116">
        <f t="shared" si="103"/>
        <v>7</v>
      </c>
      <c r="IE4" s="117">
        <f t="shared" si="104"/>
        <v>7</v>
      </c>
      <c r="IF4" s="118" t="str">
        <f t="shared" si="105"/>
        <v>B</v>
      </c>
      <c r="IG4" s="119">
        <f t="shared" si="106"/>
        <v>3</v>
      </c>
      <c r="IH4" s="119" t="str">
        <f t="shared" si="107"/>
        <v>3.0</v>
      </c>
      <c r="II4" s="137">
        <v>5</v>
      </c>
      <c r="IJ4" s="138">
        <v>5</v>
      </c>
      <c r="IK4" s="301">
        <f t="shared" si="108"/>
        <v>12</v>
      </c>
      <c r="IL4" s="310">
        <f t="shared" si="109"/>
        <v>1.6666666666666667</v>
      </c>
      <c r="IM4" s="312" t="str">
        <f t="shared" si="110"/>
        <v>1.67</v>
      </c>
      <c r="IN4" s="130"/>
      <c r="IO4" s="130"/>
      <c r="IP4" s="130"/>
      <c r="IQ4" s="130"/>
      <c r="IR4" s="130"/>
      <c r="IS4" s="130"/>
      <c r="IT4" s="130"/>
      <c r="IU4" s="130"/>
      <c r="IV4" s="130"/>
      <c r="IW4" s="131"/>
    </row>
    <row r="5" spans="1:257" ht="18">
      <c r="A5" s="1">
        <v>5</v>
      </c>
      <c r="B5" s="39" t="s">
        <v>31</v>
      </c>
      <c r="C5" s="36" t="s">
        <v>53</v>
      </c>
      <c r="D5" s="40" t="s">
        <v>54</v>
      </c>
      <c r="E5" s="41" t="s">
        <v>30</v>
      </c>
      <c r="F5" s="41"/>
      <c r="G5" s="21" t="s">
        <v>55</v>
      </c>
      <c r="H5" s="21" t="s">
        <v>36</v>
      </c>
      <c r="I5" s="39" t="s">
        <v>625</v>
      </c>
      <c r="J5" s="39" t="s">
        <v>37</v>
      </c>
      <c r="K5" s="42" t="s">
        <v>38</v>
      </c>
      <c r="L5" s="42"/>
      <c r="M5" s="42"/>
      <c r="N5" s="42"/>
      <c r="O5" s="42"/>
      <c r="P5" s="42"/>
      <c r="Q5" s="42"/>
      <c r="R5" s="42"/>
      <c r="S5" s="42"/>
      <c r="T5" s="42"/>
      <c r="U5" s="42"/>
      <c r="V5" s="42"/>
      <c r="W5" s="42"/>
      <c r="X5" s="42"/>
      <c r="Y5" s="42"/>
      <c r="Z5" s="42"/>
      <c r="AA5" s="42"/>
      <c r="AB5" s="42"/>
      <c r="AC5" s="42"/>
      <c r="AD5" s="42"/>
      <c r="AE5" s="42"/>
      <c r="AF5" s="42"/>
      <c r="AG5" s="42"/>
      <c r="AH5" s="42"/>
      <c r="AI5" s="42"/>
      <c r="AJ5" s="42"/>
      <c r="AK5" s="42"/>
      <c r="AL5" s="42"/>
      <c r="AM5" s="42"/>
      <c r="AN5" s="42"/>
      <c r="AO5" s="42"/>
      <c r="AP5" s="42"/>
      <c r="AQ5" s="42"/>
      <c r="AR5" s="42"/>
      <c r="AS5" s="42"/>
      <c r="AT5" s="42"/>
      <c r="AU5" s="39"/>
      <c r="AV5" s="368">
        <v>8</v>
      </c>
      <c r="AW5" s="3" t="str">
        <f t="shared" si="4"/>
        <v>B+</v>
      </c>
      <c r="AX5" s="4">
        <f t="shared" si="5"/>
        <v>3.5</v>
      </c>
      <c r="AY5" s="13" t="str">
        <f t="shared" si="6"/>
        <v>3.5</v>
      </c>
      <c r="AZ5" s="15">
        <v>6</v>
      </c>
      <c r="BA5" s="3" t="str">
        <f t="shared" si="7"/>
        <v>C</v>
      </c>
      <c r="BB5" s="4">
        <f t="shared" si="8"/>
        <v>2</v>
      </c>
      <c r="BC5" s="122" t="str">
        <f t="shared" si="9"/>
        <v>2.0</v>
      </c>
      <c r="BD5" s="200">
        <v>9.3000000000000007</v>
      </c>
      <c r="BE5" s="225">
        <v>9</v>
      </c>
      <c r="BF5" s="225"/>
      <c r="BG5" s="116">
        <f t="shared" si="10"/>
        <v>9.1</v>
      </c>
      <c r="BH5" s="117">
        <f t="shared" si="11"/>
        <v>9.1</v>
      </c>
      <c r="BI5" s="118" t="str">
        <f t="shared" si="12"/>
        <v>A</v>
      </c>
      <c r="BJ5" s="119">
        <f t="shared" si="13"/>
        <v>4</v>
      </c>
      <c r="BK5" s="119" t="str">
        <f t="shared" si="14"/>
        <v>4.0</v>
      </c>
      <c r="BL5" s="137">
        <v>4</v>
      </c>
      <c r="BM5" s="268">
        <v>4</v>
      </c>
      <c r="BN5" s="263">
        <v>7.3</v>
      </c>
      <c r="BO5" s="230">
        <v>4</v>
      </c>
      <c r="BP5" s="230"/>
      <c r="BQ5" s="116">
        <f t="shared" si="15"/>
        <v>5.3</v>
      </c>
      <c r="BR5" s="117">
        <f t="shared" si="16"/>
        <v>5.3</v>
      </c>
      <c r="BS5" s="118" t="str">
        <f t="shared" si="17"/>
        <v>D+</v>
      </c>
      <c r="BT5" s="119">
        <f t="shared" si="18"/>
        <v>1.5</v>
      </c>
      <c r="BU5" s="119" t="str">
        <f t="shared" si="19"/>
        <v>1.5</v>
      </c>
      <c r="BV5" s="137">
        <v>2</v>
      </c>
      <c r="BW5" s="138">
        <v>2</v>
      </c>
      <c r="BX5" s="148">
        <v>5</v>
      </c>
      <c r="BY5" s="239">
        <v>5</v>
      </c>
      <c r="BZ5" s="239"/>
      <c r="CA5" s="116">
        <f t="shared" si="20"/>
        <v>5</v>
      </c>
      <c r="CB5" s="117">
        <f t="shared" si="21"/>
        <v>5</v>
      </c>
      <c r="CC5" s="118" t="str">
        <f t="shared" si="22"/>
        <v>D+</v>
      </c>
      <c r="CD5" s="119">
        <f t="shared" si="23"/>
        <v>1.5</v>
      </c>
      <c r="CE5" s="119" t="str">
        <f t="shared" si="24"/>
        <v>1.5</v>
      </c>
      <c r="CF5" s="137">
        <v>2</v>
      </c>
      <c r="CG5" s="138">
        <v>2</v>
      </c>
      <c r="CH5" s="200">
        <v>8</v>
      </c>
      <c r="CI5" s="230">
        <v>4</v>
      </c>
      <c r="CJ5" s="230"/>
      <c r="CK5" s="116">
        <f t="shared" si="25"/>
        <v>5.6</v>
      </c>
      <c r="CL5" s="117">
        <f t="shared" si="26"/>
        <v>5.6</v>
      </c>
      <c r="CM5" s="118" t="str">
        <f t="shared" si="27"/>
        <v>C</v>
      </c>
      <c r="CN5" s="119">
        <f t="shared" si="28"/>
        <v>2</v>
      </c>
      <c r="CO5" s="119" t="str">
        <f t="shared" si="29"/>
        <v>2.0</v>
      </c>
      <c r="CP5" s="155">
        <v>2</v>
      </c>
      <c r="CQ5" s="156">
        <v>2</v>
      </c>
      <c r="CR5" s="215">
        <v>6</v>
      </c>
      <c r="CS5" s="189">
        <v>8</v>
      </c>
      <c r="CT5" s="189"/>
      <c r="CU5" s="116">
        <f t="shared" si="30"/>
        <v>7.2</v>
      </c>
      <c r="CV5" s="117">
        <f t="shared" si="31"/>
        <v>7.2</v>
      </c>
      <c r="CW5" s="118" t="str">
        <f t="shared" si="32"/>
        <v>B</v>
      </c>
      <c r="CX5" s="119">
        <f t="shared" si="33"/>
        <v>3</v>
      </c>
      <c r="CY5" s="119" t="str">
        <f t="shared" si="34"/>
        <v>3.0</v>
      </c>
      <c r="CZ5" s="137">
        <v>1</v>
      </c>
      <c r="DA5" s="138">
        <v>1</v>
      </c>
      <c r="DB5" s="148">
        <v>5.8</v>
      </c>
      <c r="DC5" s="239">
        <v>4</v>
      </c>
      <c r="DD5" s="239"/>
      <c r="DE5" s="116">
        <f t="shared" si="35"/>
        <v>4.7</v>
      </c>
      <c r="DF5" s="117">
        <f t="shared" si="36"/>
        <v>4.7</v>
      </c>
      <c r="DG5" s="118" t="str">
        <f t="shared" si="37"/>
        <v>D</v>
      </c>
      <c r="DH5" s="119">
        <f t="shared" si="38"/>
        <v>1</v>
      </c>
      <c r="DI5" s="119" t="str">
        <f t="shared" si="0"/>
        <v>1.0</v>
      </c>
      <c r="DJ5" s="137">
        <v>2</v>
      </c>
      <c r="DK5" s="138">
        <v>2</v>
      </c>
      <c r="DL5" s="301">
        <f t="shared" si="39"/>
        <v>13</v>
      </c>
      <c r="DM5" s="310">
        <f t="shared" si="40"/>
        <v>2.3846153846153846</v>
      </c>
      <c r="DN5" s="312" t="str">
        <f t="shared" si="41"/>
        <v>2.38</v>
      </c>
      <c r="DO5" s="296" t="str">
        <f t="shared" si="42"/>
        <v>Lên lớp</v>
      </c>
      <c r="DP5" s="297">
        <f t="shared" si="43"/>
        <v>13</v>
      </c>
      <c r="DQ5" s="298">
        <f t="shared" si="44"/>
        <v>2.3846153846153846</v>
      </c>
      <c r="DR5" s="296" t="str">
        <f t="shared" si="45"/>
        <v>Lên lớp</v>
      </c>
      <c r="DT5" s="395">
        <v>6.6</v>
      </c>
      <c r="DU5" s="239">
        <v>5</v>
      </c>
      <c r="DV5" s="239"/>
      <c r="DW5" s="116">
        <f t="shared" si="46"/>
        <v>5.6</v>
      </c>
      <c r="DX5" s="117">
        <f t="shared" si="47"/>
        <v>5.6</v>
      </c>
      <c r="DY5" s="118" t="str">
        <f t="shared" si="48"/>
        <v>C</v>
      </c>
      <c r="DZ5" s="119">
        <f t="shared" si="49"/>
        <v>2</v>
      </c>
      <c r="EA5" s="119" t="str">
        <f t="shared" si="50"/>
        <v>2.0</v>
      </c>
      <c r="EB5" s="137">
        <v>2</v>
      </c>
      <c r="EC5" s="138">
        <v>2</v>
      </c>
      <c r="ED5" s="148">
        <v>5.8</v>
      </c>
      <c r="EE5" s="189">
        <v>7</v>
      </c>
      <c r="EF5" s="189"/>
      <c r="EG5" s="116">
        <f t="shared" si="51"/>
        <v>6.5</v>
      </c>
      <c r="EH5" s="117">
        <f t="shared" si="52"/>
        <v>6.5</v>
      </c>
      <c r="EI5" s="118" t="str">
        <f t="shared" si="53"/>
        <v>C+</v>
      </c>
      <c r="EJ5" s="119">
        <f t="shared" si="54"/>
        <v>2.5</v>
      </c>
      <c r="EK5" s="119" t="str">
        <f t="shared" si="55"/>
        <v>2.5</v>
      </c>
      <c r="EL5" s="137">
        <v>3</v>
      </c>
      <c r="EM5" s="157">
        <v>3</v>
      </c>
      <c r="EN5" s="248">
        <v>5.3</v>
      </c>
      <c r="EO5" s="239">
        <v>5</v>
      </c>
      <c r="EP5" s="239"/>
      <c r="EQ5" s="116">
        <f t="shared" si="56"/>
        <v>5.0999999999999996</v>
      </c>
      <c r="ER5" s="117">
        <f t="shared" si="57"/>
        <v>5.0999999999999996</v>
      </c>
      <c r="ES5" s="118" t="str">
        <f t="shared" si="58"/>
        <v>D+</v>
      </c>
      <c r="ET5" s="119">
        <f t="shared" si="59"/>
        <v>1.5</v>
      </c>
      <c r="EU5" s="119" t="str">
        <f t="shared" si="60"/>
        <v>1.5</v>
      </c>
      <c r="EV5" s="137">
        <v>3</v>
      </c>
      <c r="EW5" s="138">
        <v>3</v>
      </c>
      <c r="EX5" s="209">
        <v>7.4</v>
      </c>
      <c r="EY5" s="239">
        <v>8</v>
      </c>
      <c r="EZ5" s="239"/>
      <c r="FA5" s="116">
        <f t="shared" si="61"/>
        <v>7.8</v>
      </c>
      <c r="FB5" s="117">
        <f t="shared" si="62"/>
        <v>7.8</v>
      </c>
      <c r="FC5" s="118" t="str">
        <f t="shared" si="1"/>
        <v>B</v>
      </c>
      <c r="FD5" s="119">
        <f t="shared" si="2"/>
        <v>3</v>
      </c>
      <c r="FE5" s="119" t="str">
        <f t="shared" si="3"/>
        <v>3.0</v>
      </c>
      <c r="FF5" s="137">
        <v>3</v>
      </c>
      <c r="FG5" s="138">
        <v>3</v>
      </c>
      <c r="FH5" s="209">
        <v>5.6</v>
      </c>
      <c r="FI5" s="239">
        <v>8</v>
      </c>
      <c r="FJ5" s="239"/>
      <c r="FK5" s="116">
        <f t="shared" si="63"/>
        <v>7</v>
      </c>
      <c r="FL5" s="117">
        <f t="shared" si="64"/>
        <v>7</v>
      </c>
      <c r="FM5" s="118" t="str">
        <f t="shared" si="65"/>
        <v>B</v>
      </c>
      <c r="FN5" s="119">
        <f t="shared" si="66"/>
        <v>3</v>
      </c>
      <c r="FO5" s="119" t="str">
        <f t="shared" si="67"/>
        <v>3.0</v>
      </c>
      <c r="FP5" s="137">
        <v>3</v>
      </c>
      <c r="FQ5" s="138">
        <v>3</v>
      </c>
      <c r="FR5" s="171">
        <v>3.3</v>
      </c>
      <c r="FS5" s="189"/>
      <c r="FT5" s="189"/>
      <c r="FU5" s="116">
        <f t="shared" si="68"/>
        <v>1.3</v>
      </c>
      <c r="FV5" s="117">
        <f t="shared" si="69"/>
        <v>1.3</v>
      </c>
      <c r="FW5" s="118" t="str">
        <f t="shared" si="70"/>
        <v>F</v>
      </c>
      <c r="FX5" s="119">
        <f t="shared" si="71"/>
        <v>0</v>
      </c>
      <c r="FY5" s="119" t="str">
        <f t="shared" si="72"/>
        <v>0.0</v>
      </c>
      <c r="FZ5" s="137">
        <v>2</v>
      </c>
      <c r="GA5" s="138"/>
      <c r="GB5" s="171">
        <v>0</v>
      </c>
      <c r="GC5" s="189"/>
      <c r="GD5" s="189"/>
      <c r="GE5" s="116">
        <f t="shared" si="73"/>
        <v>0</v>
      </c>
      <c r="GF5" s="117">
        <f t="shared" si="74"/>
        <v>0</v>
      </c>
      <c r="GG5" s="118" t="str">
        <f t="shared" si="75"/>
        <v>F</v>
      </c>
      <c r="GH5" s="119">
        <f t="shared" si="76"/>
        <v>0</v>
      </c>
      <c r="GI5" s="119" t="str">
        <f t="shared" si="77"/>
        <v>0.0</v>
      </c>
      <c r="GJ5" s="137">
        <v>2</v>
      </c>
      <c r="GK5" s="138"/>
      <c r="GL5" s="301">
        <f t="shared" si="78"/>
        <v>18</v>
      </c>
      <c r="GM5" s="310">
        <f t="shared" si="79"/>
        <v>1.8888888888888888</v>
      </c>
      <c r="GN5" s="312" t="str">
        <f t="shared" si="80"/>
        <v>1.89</v>
      </c>
      <c r="GO5" s="189" t="str">
        <f t="shared" si="81"/>
        <v>Lên lớp</v>
      </c>
      <c r="GP5" s="526">
        <f t="shared" si="82"/>
        <v>31</v>
      </c>
      <c r="GQ5" s="310">
        <f t="shared" si="83"/>
        <v>2.096774193548387</v>
      </c>
      <c r="GR5" s="312" t="str">
        <f t="shared" si="84"/>
        <v>2.10</v>
      </c>
      <c r="GS5" s="527">
        <f t="shared" si="85"/>
        <v>27</v>
      </c>
      <c r="GT5" s="528">
        <f t="shared" si="86"/>
        <v>2.4074074074074074</v>
      </c>
      <c r="GU5" s="529" t="str">
        <f t="shared" si="87"/>
        <v>Lên lớp</v>
      </c>
      <c r="GV5" s="131"/>
      <c r="GW5" s="414">
        <v>4</v>
      </c>
      <c r="GX5" s="239"/>
      <c r="GY5" s="239"/>
      <c r="GZ5" s="116">
        <f t="shared" si="88"/>
        <v>1.6</v>
      </c>
      <c r="HA5" s="117">
        <f t="shared" si="89"/>
        <v>1.6</v>
      </c>
      <c r="HB5" s="118" t="str">
        <f t="shared" si="90"/>
        <v>F</v>
      </c>
      <c r="HC5" s="119">
        <f t="shared" si="91"/>
        <v>0</v>
      </c>
      <c r="HD5" s="119" t="str">
        <f t="shared" si="92"/>
        <v>0.0</v>
      </c>
      <c r="HE5" s="137">
        <v>3</v>
      </c>
      <c r="HF5" s="138"/>
      <c r="HG5" s="148">
        <v>7.8</v>
      </c>
      <c r="HH5" s="189">
        <v>8</v>
      </c>
      <c r="HI5" s="130"/>
      <c r="HJ5" s="116">
        <f t="shared" si="93"/>
        <v>7.9</v>
      </c>
      <c r="HK5" s="117">
        <f t="shared" si="94"/>
        <v>7.9</v>
      </c>
      <c r="HL5" s="118" t="str">
        <f t="shared" si="95"/>
        <v>B</v>
      </c>
      <c r="HM5" s="119">
        <f t="shared" si="96"/>
        <v>3</v>
      </c>
      <c r="HN5" s="119" t="str">
        <f t="shared" si="97"/>
        <v>3.0</v>
      </c>
      <c r="HO5" s="137">
        <v>2</v>
      </c>
      <c r="HP5" s="138">
        <v>2</v>
      </c>
      <c r="HQ5" s="148">
        <v>6</v>
      </c>
      <c r="HR5" s="239">
        <v>6</v>
      </c>
      <c r="HS5" s="239"/>
      <c r="HT5" s="116">
        <f t="shared" si="98"/>
        <v>6</v>
      </c>
      <c r="HU5" s="117">
        <f t="shared" si="99"/>
        <v>6</v>
      </c>
      <c r="HV5" s="118" t="str">
        <f t="shared" si="100"/>
        <v>C</v>
      </c>
      <c r="HW5" s="119">
        <f t="shared" si="101"/>
        <v>2</v>
      </c>
      <c r="HX5" s="119" t="str">
        <f t="shared" si="102"/>
        <v>2.0</v>
      </c>
      <c r="HY5" s="137">
        <v>2</v>
      </c>
      <c r="HZ5" s="138">
        <v>2</v>
      </c>
      <c r="IA5" s="148">
        <v>5</v>
      </c>
      <c r="IB5" s="215">
        <v>6.5</v>
      </c>
      <c r="IC5" s="215"/>
      <c r="ID5" s="116">
        <f t="shared" si="103"/>
        <v>5.9</v>
      </c>
      <c r="IE5" s="117">
        <f t="shared" si="104"/>
        <v>5.9</v>
      </c>
      <c r="IF5" s="118" t="str">
        <f t="shared" si="105"/>
        <v>C</v>
      </c>
      <c r="IG5" s="119">
        <f t="shared" si="106"/>
        <v>2</v>
      </c>
      <c r="IH5" s="119" t="str">
        <f t="shared" si="107"/>
        <v>2.0</v>
      </c>
      <c r="II5" s="137">
        <v>5</v>
      </c>
      <c r="IJ5" s="138">
        <v>5</v>
      </c>
      <c r="IK5" s="301">
        <f t="shared" si="108"/>
        <v>12</v>
      </c>
      <c r="IL5" s="310">
        <f t="shared" si="109"/>
        <v>1.6666666666666667</v>
      </c>
      <c r="IM5" s="312" t="str">
        <f t="shared" si="110"/>
        <v>1.67</v>
      </c>
      <c r="IN5" s="130"/>
      <c r="IO5" s="130"/>
      <c r="IP5" s="130"/>
      <c r="IQ5" s="130"/>
      <c r="IR5" s="130"/>
      <c r="IS5" s="130"/>
      <c r="IT5" s="130"/>
      <c r="IU5" s="130"/>
      <c r="IV5" s="130"/>
      <c r="IW5" s="131"/>
    </row>
    <row r="6" spans="1:257" ht="18">
      <c r="A6" s="1">
        <v>6</v>
      </c>
      <c r="B6" s="22" t="s">
        <v>31</v>
      </c>
      <c r="C6" s="36" t="s">
        <v>56</v>
      </c>
      <c r="D6" s="19" t="s">
        <v>57</v>
      </c>
      <c r="E6" s="20" t="s">
        <v>30</v>
      </c>
      <c r="F6" s="20"/>
      <c r="G6" s="21" t="s">
        <v>58</v>
      </c>
      <c r="H6" s="37" t="s">
        <v>36</v>
      </c>
      <c r="I6" s="22" t="s">
        <v>59</v>
      </c>
      <c r="J6" s="22" t="s">
        <v>37</v>
      </c>
      <c r="K6" s="38" t="s">
        <v>38</v>
      </c>
      <c r="L6" s="38"/>
      <c r="M6" s="38"/>
      <c r="N6" s="38"/>
      <c r="O6" s="38"/>
      <c r="P6" s="38"/>
      <c r="Q6" s="38"/>
      <c r="R6" s="38"/>
      <c r="S6" s="38"/>
      <c r="T6" s="38"/>
      <c r="U6" s="38"/>
      <c r="V6" s="38"/>
      <c r="W6" s="38"/>
      <c r="X6" s="38"/>
      <c r="Y6" s="38"/>
      <c r="Z6" s="38"/>
      <c r="AA6" s="38"/>
      <c r="AB6" s="38"/>
      <c r="AC6" s="38"/>
      <c r="AD6" s="38"/>
      <c r="AE6" s="38"/>
      <c r="AF6" s="38"/>
      <c r="AG6" s="38"/>
      <c r="AH6" s="38"/>
      <c r="AI6" s="38"/>
      <c r="AJ6" s="38"/>
      <c r="AK6" s="38"/>
      <c r="AL6" s="38"/>
      <c r="AM6" s="38"/>
      <c r="AN6" s="38"/>
      <c r="AO6" s="38"/>
      <c r="AP6" s="38"/>
      <c r="AQ6" s="38"/>
      <c r="AR6" s="38"/>
      <c r="AS6" s="38"/>
      <c r="AT6" s="38"/>
      <c r="AU6" s="22"/>
      <c r="AV6" s="368">
        <v>5</v>
      </c>
      <c r="AW6" s="3" t="str">
        <f t="shared" si="4"/>
        <v>D+</v>
      </c>
      <c r="AX6" s="4">
        <f t="shared" si="5"/>
        <v>1.5</v>
      </c>
      <c r="AY6" s="13" t="str">
        <f t="shared" si="6"/>
        <v>1.5</v>
      </c>
      <c r="AZ6" s="15">
        <v>7</v>
      </c>
      <c r="BA6" s="3" t="str">
        <f t="shared" si="7"/>
        <v>B</v>
      </c>
      <c r="BB6" s="4">
        <f t="shared" si="8"/>
        <v>3</v>
      </c>
      <c r="BC6" s="122" t="str">
        <f t="shared" si="9"/>
        <v>3.0</v>
      </c>
      <c r="BD6" s="200">
        <v>5.3</v>
      </c>
      <c r="BE6" s="225">
        <v>2</v>
      </c>
      <c r="BF6" s="225">
        <v>5</v>
      </c>
      <c r="BG6" s="116">
        <f t="shared" si="10"/>
        <v>3.3</v>
      </c>
      <c r="BH6" s="117">
        <f t="shared" si="11"/>
        <v>5.0999999999999996</v>
      </c>
      <c r="BI6" s="118" t="str">
        <f t="shared" si="12"/>
        <v>D+</v>
      </c>
      <c r="BJ6" s="119">
        <f t="shared" si="13"/>
        <v>1.5</v>
      </c>
      <c r="BK6" s="119" t="str">
        <f t="shared" si="14"/>
        <v>1.5</v>
      </c>
      <c r="BL6" s="137">
        <v>4</v>
      </c>
      <c r="BM6" s="268">
        <v>4</v>
      </c>
      <c r="BN6" s="263">
        <v>7.7</v>
      </c>
      <c r="BO6" s="230">
        <v>5</v>
      </c>
      <c r="BP6" s="230"/>
      <c r="BQ6" s="116">
        <f t="shared" si="15"/>
        <v>6.1</v>
      </c>
      <c r="BR6" s="117">
        <f t="shared" si="16"/>
        <v>6.1</v>
      </c>
      <c r="BS6" s="118" t="str">
        <f t="shared" si="17"/>
        <v>C</v>
      </c>
      <c r="BT6" s="119">
        <f t="shared" si="18"/>
        <v>2</v>
      </c>
      <c r="BU6" s="119" t="str">
        <f t="shared" si="19"/>
        <v>2.0</v>
      </c>
      <c r="BV6" s="137">
        <v>2</v>
      </c>
      <c r="BW6" s="138">
        <v>2</v>
      </c>
      <c r="BX6" s="148">
        <v>5</v>
      </c>
      <c r="BY6" s="239">
        <v>2</v>
      </c>
      <c r="BZ6" s="239">
        <v>6</v>
      </c>
      <c r="CA6" s="116">
        <f t="shared" si="20"/>
        <v>3.2</v>
      </c>
      <c r="CB6" s="117">
        <f t="shared" si="21"/>
        <v>5.6</v>
      </c>
      <c r="CC6" s="118" t="str">
        <f t="shared" si="22"/>
        <v>C</v>
      </c>
      <c r="CD6" s="119">
        <f t="shared" si="23"/>
        <v>2</v>
      </c>
      <c r="CE6" s="119" t="str">
        <f t="shared" si="24"/>
        <v>2.0</v>
      </c>
      <c r="CF6" s="137">
        <v>2</v>
      </c>
      <c r="CG6" s="138">
        <v>2</v>
      </c>
      <c r="CH6" s="200">
        <v>6.3</v>
      </c>
      <c r="CI6" s="230">
        <v>6</v>
      </c>
      <c r="CJ6" s="230"/>
      <c r="CK6" s="116">
        <f t="shared" si="25"/>
        <v>6.1</v>
      </c>
      <c r="CL6" s="117">
        <f t="shared" si="26"/>
        <v>6.1</v>
      </c>
      <c r="CM6" s="118" t="str">
        <f t="shared" si="27"/>
        <v>C</v>
      </c>
      <c r="CN6" s="119">
        <f t="shared" si="28"/>
        <v>2</v>
      </c>
      <c r="CO6" s="119" t="str">
        <f t="shared" si="29"/>
        <v>2.0</v>
      </c>
      <c r="CP6" s="155">
        <v>2</v>
      </c>
      <c r="CQ6" s="156">
        <v>2</v>
      </c>
      <c r="CR6" s="215">
        <v>5</v>
      </c>
      <c r="CS6" s="189">
        <v>5</v>
      </c>
      <c r="CT6" s="189"/>
      <c r="CU6" s="116">
        <f t="shared" si="30"/>
        <v>5</v>
      </c>
      <c r="CV6" s="117">
        <f t="shared" si="31"/>
        <v>5</v>
      </c>
      <c r="CW6" s="118" t="str">
        <f t="shared" si="32"/>
        <v>D+</v>
      </c>
      <c r="CX6" s="119">
        <f t="shared" si="33"/>
        <v>1.5</v>
      </c>
      <c r="CY6" s="119" t="str">
        <f t="shared" si="34"/>
        <v>1.5</v>
      </c>
      <c r="CZ6" s="137">
        <v>1</v>
      </c>
      <c r="DA6" s="138">
        <v>1</v>
      </c>
      <c r="DB6" s="148">
        <v>5.7</v>
      </c>
      <c r="DC6" s="239">
        <v>3</v>
      </c>
      <c r="DD6" s="239"/>
      <c r="DE6" s="116">
        <f t="shared" si="35"/>
        <v>4.0999999999999996</v>
      </c>
      <c r="DF6" s="117">
        <f t="shared" si="36"/>
        <v>4.0999999999999996</v>
      </c>
      <c r="DG6" s="118" t="str">
        <f t="shared" si="37"/>
        <v>D</v>
      </c>
      <c r="DH6" s="119">
        <f t="shared" si="38"/>
        <v>1</v>
      </c>
      <c r="DI6" s="119" t="str">
        <f t="shared" si="0"/>
        <v>1.0</v>
      </c>
      <c r="DJ6" s="137">
        <v>2</v>
      </c>
      <c r="DK6" s="138">
        <v>2</v>
      </c>
      <c r="DL6" s="301">
        <f t="shared" si="39"/>
        <v>13</v>
      </c>
      <c r="DM6" s="310">
        <f t="shared" si="40"/>
        <v>1.6538461538461537</v>
      </c>
      <c r="DN6" s="312" t="str">
        <f t="shared" si="41"/>
        <v>1.65</v>
      </c>
      <c r="DO6" s="296" t="str">
        <f t="shared" si="42"/>
        <v>Lên lớp</v>
      </c>
      <c r="DP6" s="297">
        <f t="shared" si="43"/>
        <v>13</v>
      </c>
      <c r="DQ6" s="298">
        <f t="shared" si="44"/>
        <v>1.6538461538461537</v>
      </c>
      <c r="DR6" s="296" t="str">
        <f t="shared" si="45"/>
        <v>Lên lớp</v>
      </c>
      <c r="DT6" s="395">
        <v>5.8</v>
      </c>
      <c r="DU6" s="239">
        <v>4</v>
      </c>
      <c r="DV6" s="239"/>
      <c r="DW6" s="116">
        <f t="shared" si="46"/>
        <v>4.7</v>
      </c>
      <c r="DX6" s="117">
        <f t="shared" si="47"/>
        <v>4.7</v>
      </c>
      <c r="DY6" s="118" t="str">
        <f t="shared" si="48"/>
        <v>D</v>
      </c>
      <c r="DZ6" s="119">
        <f t="shared" si="49"/>
        <v>1</v>
      </c>
      <c r="EA6" s="119" t="str">
        <f t="shared" si="50"/>
        <v>1.0</v>
      </c>
      <c r="EB6" s="137">
        <v>2</v>
      </c>
      <c r="EC6" s="138">
        <v>2</v>
      </c>
      <c r="ED6" s="148">
        <v>5</v>
      </c>
      <c r="EE6" s="189">
        <v>5</v>
      </c>
      <c r="EF6" s="189"/>
      <c r="EG6" s="116">
        <f t="shared" si="51"/>
        <v>5</v>
      </c>
      <c r="EH6" s="117">
        <f t="shared" si="52"/>
        <v>5</v>
      </c>
      <c r="EI6" s="118" t="str">
        <f t="shared" si="53"/>
        <v>D+</v>
      </c>
      <c r="EJ6" s="119">
        <f t="shared" si="54"/>
        <v>1.5</v>
      </c>
      <c r="EK6" s="119" t="str">
        <f t="shared" si="55"/>
        <v>1.5</v>
      </c>
      <c r="EL6" s="137">
        <v>3</v>
      </c>
      <c r="EM6" s="157">
        <v>3</v>
      </c>
      <c r="EN6" s="248">
        <v>5.3</v>
      </c>
      <c r="EO6" s="239">
        <v>5</v>
      </c>
      <c r="EP6" s="239"/>
      <c r="EQ6" s="116">
        <f t="shared" si="56"/>
        <v>5.0999999999999996</v>
      </c>
      <c r="ER6" s="117">
        <f t="shared" si="57"/>
        <v>5.0999999999999996</v>
      </c>
      <c r="ES6" s="118" t="str">
        <f t="shared" si="58"/>
        <v>D+</v>
      </c>
      <c r="ET6" s="119">
        <f t="shared" si="59"/>
        <v>1.5</v>
      </c>
      <c r="EU6" s="119" t="str">
        <f t="shared" si="60"/>
        <v>1.5</v>
      </c>
      <c r="EV6" s="137">
        <v>3</v>
      </c>
      <c r="EW6" s="138">
        <v>3</v>
      </c>
      <c r="EX6" s="209">
        <v>8</v>
      </c>
      <c r="EY6" s="239">
        <v>7</v>
      </c>
      <c r="EZ6" s="239"/>
      <c r="FA6" s="116">
        <f t="shared" si="61"/>
        <v>7.4</v>
      </c>
      <c r="FB6" s="117">
        <f t="shared" si="62"/>
        <v>7.4</v>
      </c>
      <c r="FC6" s="118" t="str">
        <f t="shared" si="1"/>
        <v>B</v>
      </c>
      <c r="FD6" s="119">
        <f t="shared" si="2"/>
        <v>3</v>
      </c>
      <c r="FE6" s="119" t="str">
        <f t="shared" si="3"/>
        <v>3.0</v>
      </c>
      <c r="FF6" s="137">
        <v>3</v>
      </c>
      <c r="FG6" s="138">
        <v>3</v>
      </c>
      <c r="FH6" s="209">
        <v>6.1</v>
      </c>
      <c r="FI6" s="239">
        <v>7</v>
      </c>
      <c r="FJ6" s="239"/>
      <c r="FK6" s="116">
        <f t="shared" si="63"/>
        <v>6.6</v>
      </c>
      <c r="FL6" s="117">
        <f t="shared" si="64"/>
        <v>6.6</v>
      </c>
      <c r="FM6" s="118" t="str">
        <f t="shared" si="65"/>
        <v>C+</v>
      </c>
      <c r="FN6" s="119">
        <f t="shared" si="66"/>
        <v>2.5</v>
      </c>
      <c r="FO6" s="119" t="str">
        <f t="shared" si="67"/>
        <v>2.5</v>
      </c>
      <c r="FP6" s="137">
        <v>3</v>
      </c>
      <c r="FQ6" s="138">
        <v>3</v>
      </c>
      <c r="FR6" s="148">
        <v>8</v>
      </c>
      <c r="FS6" s="189">
        <v>6</v>
      </c>
      <c r="FT6" s="189"/>
      <c r="FU6" s="116">
        <f t="shared" si="68"/>
        <v>6.8</v>
      </c>
      <c r="FV6" s="117">
        <f t="shared" si="69"/>
        <v>6.8</v>
      </c>
      <c r="FW6" s="118" t="str">
        <f t="shared" si="70"/>
        <v>C+</v>
      </c>
      <c r="FX6" s="119">
        <f t="shared" si="71"/>
        <v>2.5</v>
      </c>
      <c r="FY6" s="119" t="str">
        <f t="shared" si="72"/>
        <v>2.5</v>
      </c>
      <c r="FZ6" s="137">
        <v>2</v>
      </c>
      <c r="GA6" s="138">
        <v>2</v>
      </c>
      <c r="GB6" s="148">
        <v>6.8</v>
      </c>
      <c r="GC6" s="189">
        <v>4</v>
      </c>
      <c r="GD6" s="189"/>
      <c r="GE6" s="116">
        <f t="shared" si="73"/>
        <v>5.0999999999999996</v>
      </c>
      <c r="GF6" s="117">
        <f t="shared" si="74"/>
        <v>5.0999999999999996</v>
      </c>
      <c r="GG6" s="118" t="str">
        <f t="shared" si="75"/>
        <v>D+</v>
      </c>
      <c r="GH6" s="119">
        <f t="shared" si="76"/>
        <v>1.5</v>
      </c>
      <c r="GI6" s="119" t="str">
        <f t="shared" si="77"/>
        <v>1.5</v>
      </c>
      <c r="GJ6" s="137">
        <v>2</v>
      </c>
      <c r="GK6" s="138">
        <v>2</v>
      </c>
      <c r="GL6" s="301">
        <f t="shared" si="78"/>
        <v>18</v>
      </c>
      <c r="GM6" s="310">
        <f t="shared" si="79"/>
        <v>1.9722222222222223</v>
      </c>
      <c r="GN6" s="312" t="str">
        <f t="shared" si="80"/>
        <v>1.97</v>
      </c>
      <c r="GO6" s="189" t="str">
        <f t="shared" si="81"/>
        <v>Lên lớp</v>
      </c>
      <c r="GP6" s="526">
        <f t="shared" si="82"/>
        <v>31</v>
      </c>
      <c r="GQ6" s="310">
        <f t="shared" si="83"/>
        <v>1.8387096774193548</v>
      </c>
      <c r="GR6" s="312" t="str">
        <f t="shared" si="84"/>
        <v>1.84</v>
      </c>
      <c r="GS6" s="527">
        <f t="shared" si="85"/>
        <v>31</v>
      </c>
      <c r="GT6" s="528">
        <f t="shared" si="86"/>
        <v>1.8387096774193548</v>
      </c>
      <c r="GU6" s="529" t="str">
        <f t="shared" si="87"/>
        <v>Lên lớp</v>
      </c>
      <c r="GV6" s="131"/>
      <c r="GW6" s="414">
        <v>4</v>
      </c>
      <c r="GX6" s="239"/>
      <c r="GY6" s="239"/>
      <c r="GZ6" s="116">
        <f t="shared" si="88"/>
        <v>1.6</v>
      </c>
      <c r="HA6" s="117">
        <f t="shared" si="89"/>
        <v>1.6</v>
      </c>
      <c r="HB6" s="118" t="str">
        <f t="shared" si="90"/>
        <v>F</v>
      </c>
      <c r="HC6" s="119">
        <f t="shared" si="91"/>
        <v>0</v>
      </c>
      <c r="HD6" s="119" t="str">
        <f t="shared" si="92"/>
        <v>0.0</v>
      </c>
      <c r="HE6" s="137">
        <v>3</v>
      </c>
      <c r="HF6" s="138"/>
      <c r="HG6" s="148">
        <v>5.4</v>
      </c>
      <c r="HH6" s="189">
        <v>5</v>
      </c>
      <c r="HI6" s="130"/>
      <c r="HJ6" s="116">
        <f t="shared" si="93"/>
        <v>5.2</v>
      </c>
      <c r="HK6" s="117">
        <f t="shared" si="94"/>
        <v>5.2</v>
      </c>
      <c r="HL6" s="118" t="str">
        <f t="shared" si="95"/>
        <v>D+</v>
      </c>
      <c r="HM6" s="119">
        <f t="shared" si="96"/>
        <v>1.5</v>
      </c>
      <c r="HN6" s="119" t="str">
        <f t="shared" si="97"/>
        <v>1.5</v>
      </c>
      <c r="HO6" s="137">
        <v>2</v>
      </c>
      <c r="HP6" s="138">
        <v>2</v>
      </c>
      <c r="HQ6" s="148">
        <v>7</v>
      </c>
      <c r="HR6" s="239">
        <v>6</v>
      </c>
      <c r="HS6" s="239"/>
      <c r="HT6" s="116">
        <f t="shared" si="98"/>
        <v>6.4</v>
      </c>
      <c r="HU6" s="117">
        <f t="shared" si="99"/>
        <v>6.4</v>
      </c>
      <c r="HV6" s="118" t="str">
        <f t="shared" si="100"/>
        <v>C</v>
      </c>
      <c r="HW6" s="119">
        <f t="shared" si="101"/>
        <v>2</v>
      </c>
      <c r="HX6" s="119" t="str">
        <f t="shared" si="102"/>
        <v>2.0</v>
      </c>
      <c r="HY6" s="137">
        <v>2</v>
      </c>
      <c r="HZ6" s="138">
        <v>2</v>
      </c>
      <c r="IA6" s="148">
        <v>6</v>
      </c>
      <c r="IB6" s="215">
        <v>6.5</v>
      </c>
      <c r="IC6" s="215"/>
      <c r="ID6" s="116">
        <f t="shared" si="103"/>
        <v>6.3</v>
      </c>
      <c r="IE6" s="117">
        <f t="shared" si="104"/>
        <v>6.3</v>
      </c>
      <c r="IF6" s="118" t="str">
        <f t="shared" si="105"/>
        <v>C</v>
      </c>
      <c r="IG6" s="119">
        <f t="shared" si="106"/>
        <v>2</v>
      </c>
      <c r="IH6" s="119" t="str">
        <f t="shared" si="107"/>
        <v>2.0</v>
      </c>
      <c r="II6" s="137">
        <v>5</v>
      </c>
      <c r="IJ6" s="138">
        <v>5</v>
      </c>
      <c r="IK6" s="301">
        <f t="shared" si="108"/>
        <v>12</v>
      </c>
      <c r="IL6" s="310">
        <f t="shared" si="109"/>
        <v>1.4166666666666667</v>
      </c>
      <c r="IM6" s="312" t="str">
        <f t="shared" si="110"/>
        <v>1.42</v>
      </c>
      <c r="IN6" s="130"/>
      <c r="IO6" s="130"/>
      <c r="IP6" s="130"/>
      <c r="IQ6" s="130"/>
      <c r="IR6" s="130"/>
      <c r="IS6" s="130"/>
      <c r="IT6" s="130"/>
      <c r="IU6" s="130"/>
      <c r="IV6" s="130"/>
      <c r="IW6" s="131"/>
    </row>
    <row r="7" spans="1:257" ht="18">
      <c r="A7" s="1">
        <v>7</v>
      </c>
      <c r="B7" s="39" t="s">
        <v>31</v>
      </c>
      <c r="C7" s="36" t="s">
        <v>60</v>
      </c>
      <c r="D7" s="19" t="s">
        <v>61</v>
      </c>
      <c r="E7" s="20" t="s">
        <v>16</v>
      </c>
      <c r="F7" s="20"/>
      <c r="G7" s="21" t="s">
        <v>62</v>
      </c>
      <c r="H7" s="37" t="s">
        <v>36</v>
      </c>
      <c r="I7" s="22" t="s">
        <v>63</v>
      </c>
      <c r="J7" s="22" t="s">
        <v>37</v>
      </c>
      <c r="K7" s="38" t="s">
        <v>38</v>
      </c>
      <c r="L7" s="38"/>
      <c r="M7" s="38"/>
      <c r="N7" s="38"/>
      <c r="O7" s="38"/>
      <c r="P7" s="38"/>
      <c r="Q7" s="38"/>
      <c r="R7" s="38"/>
      <c r="S7" s="38"/>
      <c r="T7" s="38"/>
      <c r="U7" s="38"/>
      <c r="V7" s="38"/>
      <c r="W7" s="38"/>
      <c r="X7" s="38"/>
      <c r="Y7" s="38"/>
      <c r="Z7" s="38"/>
      <c r="AA7" s="38"/>
      <c r="AB7" s="38"/>
      <c r="AC7" s="38"/>
      <c r="AD7" s="38"/>
      <c r="AE7" s="38"/>
      <c r="AF7" s="38"/>
      <c r="AG7" s="38"/>
      <c r="AH7" s="38"/>
      <c r="AI7" s="38"/>
      <c r="AJ7" s="38"/>
      <c r="AK7" s="38"/>
      <c r="AL7" s="38"/>
      <c r="AM7" s="38"/>
      <c r="AN7" s="38"/>
      <c r="AO7" s="38"/>
      <c r="AP7" s="38"/>
      <c r="AQ7" s="38"/>
      <c r="AR7" s="38"/>
      <c r="AS7" s="38"/>
      <c r="AT7" s="38"/>
      <c r="AU7" s="22"/>
      <c r="AV7" s="368">
        <v>5</v>
      </c>
      <c r="AW7" s="3" t="str">
        <f t="shared" si="4"/>
        <v>D+</v>
      </c>
      <c r="AX7" s="4">
        <f t="shared" si="5"/>
        <v>1.5</v>
      </c>
      <c r="AY7" s="13" t="str">
        <f t="shared" si="6"/>
        <v>1.5</v>
      </c>
      <c r="AZ7" s="15">
        <v>7</v>
      </c>
      <c r="BA7" s="3" t="str">
        <f t="shared" si="7"/>
        <v>B</v>
      </c>
      <c r="BB7" s="4">
        <f t="shared" si="8"/>
        <v>3</v>
      </c>
      <c r="BC7" s="122" t="str">
        <f t="shared" si="9"/>
        <v>3.0</v>
      </c>
      <c r="BD7" s="200">
        <v>5</v>
      </c>
      <c r="BE7" s="225">
        <v>3</v>
      </c>
      <c r="BF7" s="225">
        <v>5</v>
      </c>
      <c r="BG7" s="116">
        <f t="shared" si="10"/>
        <v>3.8</v>
      </c>
      <c r="BH7" s="117">
        <f t="shared" si="11"/>
        <v>5</v>
      </c>
      <c r="BI7" s="118" t="str">
        <f t="shared" si="12"/>
        <v>D+</v>
      </c>
      <c r="BJ7" s="119">
        <f t="shared" si="13"/>
        <v>1.5</v>
      </c>
      <c r="BK7" s="119" t="str">
        <f t="shared" si="14"/>
        <v>1.5</v>
      </c>
      <c r="BL7" s="137">
        <v>4</v>
      </c>
      <c r="BM7" s="268">
        <v>4</v>
      </c>
      <c r="BN7" s="263">
        <v>5</v>
      </c>
      <c r="BO7" s="230">
        <v>4</v>
      </c>
      <c r="BP7" s="230"/>
      <c r="BQ7" s="116">
        <f t="shared" si="15"/>
        <v>4.4000000000000004</v>
      </c>
      <c r="BR7" s="117">
        <f t="shared" si="16"/>
        <v>4.4000000000000004</v>
      </c>
      <c r="BS7" s="118" t="str">
        <f t="shared" si="17"/>
        <v>D</v>
      </c>
      <c r="BT7" s="119">
        <f t="shared" si="18"/>
        <v>1</v>
      </c>
      <c r="BU7" s="119" t="str">
        <f t="shared" si="19"/>
        <v>1.0</v>
      </c>
      <c r="BV7" s="137">
        <v>2</v>
      </c>
      <c r="BW7" s="138">
        <v>2</v>
      </c>
      <c r="BX7" s="148">
        <v>5</v>
      </c>
      <c r="BY7" s="239">
        <v>2</v>
      </c>
      <c r="BZ7" s="239">
        <v>7</v>
      </c>
      <c r="CA7" s="116">
        <f t="shared" si="20"/>
        <v>3.2</v>
      </c>
      <c r="CB7" s="117">
        <f t="shared" si="21"/>
        <v>6.2</v>
      </c>
      <c r="CC7" s="118" t="str">
        <f t="shared" si="22"/>
        <v>C</v>
      </c>
      <c r="CD7" s="119">
        <f t="shared" si="23"/>
        <v>2</v>
      </c>
      <c r="CE7" s="119" t="str">
        <f t="shared" si="24"/>
        <v>2.0</v>
      </c>
      <c r="CF7" s="137">
        <v>2</v>
      </c>
      <c r="CG7" s="138">
        <v>2</v>
      </c>
      <c r="CH7" s="200">
        <v>7.3</v>
      </c>
      <c r="CI7" s="232"/>
      <c r="CJ7" s="230">
        <v>6</v>
      </c>
      <c r="CK7" s="116">
        <f t="shared" si="25"/>
        <v>2.9</v>
      </c>
      <c r="CL7" s="117">
        <f t="shared" si="26"/>
        <v>6.5</v>
      </c>
      <c r="CM7" s="118" t="str">
        <f t="shared" si="27"/>
        <v>C+</v>
      </c>
      <c r="CN7" s="119">
        <f t="shared" si="28"/>
        <v>2.5</v>
      </c>
      <c r="CO7" s="119" t="str">
        <f t="shared" si="29"/>
        <v>2.5</v>
      </c>
      <c r="CP7" s="155">
        <v>2</v>
      </c>
      <c r="CQ7" s="156">
        <v>2</v>
      </c>
      <c r="CR7" s="215">
        <v>6.7</v>
      </c>
      <c r="CS7" s="189">
        <v>7</v>
      </c>
      <c r="CT7" s="189"/>
      <c r="CU7" s="116">
        <f t="shared" si="30"/>
        <v>6.9</v>
      </c>
      <c r="CV7" s="117">
        <f t="shared" si="31"/>
        <v>6.9</v>
      </c>
      <c r="CW7" s="118" t="str">
        <f t="shared" si="32"/>
        <v>C+</v>
      </c>
      <c r="CX7" s="119">
        <f t="shared" si="33"/>
        <v>2.5</v>
      </c>
      <c r="CY7" s="119" t="str">
        <f t="shared" si="34"/>
        <v>2.5</v>
      </c>
      <c r="CZ7" s="137">
        <v>1</v>
      </c>
      <c r="DA7" s="138">
        <v>1</v>
      </c>
      <c r="DB7" s="148">
        <v>5</v>
      </c>
      <c r="DC7" s="239">
        <v>4</v>
      </c>
      <c r="DD7" s="239"/>
      <c r="DE7" s="116">
        <f t="shared" si="35"/>
        <v>4.4000000000000004</v>
      </c>
      <c r="DF7" s="117">
        <f t="shared" si="36"/>
        <v>4.4000000000000004</v>
      </c>
      <c r="DG7" s="118" t="str">
        <f t="shared" si="37"/>
        <v>D</v>
      </c>
      <c r="DH7" s="119">
        <f t="shared" si="38"/>
        <v>1</v>
      </c>
      <c r="DI7" s="119" t="str">
        <f t="shared" si="0"/>
        <v>1.0</v>
      </c>
      <c r="DJ7" s="137">
        <v>2</v>
      </c>
      <c r="DK7" s="138">
        <v>2</v>
      </c>
      <c r="DL7" s="301">
        <f t="shared" si="39"/>
        <v>13</v>
      </c>
      <c r="DM7" s="310">
        <f t="shared" si="40"/>
        <v>1.6538461538461537</v>
      </c>
      <c r="DN7" s="312" t="str">
        <f t="shared" si="41"/>
        <v>1.65</v>
      </c>
      <c r="DO7" s="296" t="str">
        <f t="shared" si="42"/>
        <v>Lên lớp</v>
      </c>
      <c r="DP7" s="297">
        <f t="shared" si="43"/>
        <v>13</v>
      </c>
      <c r="DQ7" s="298">
        <f t="shared" si="44"/>
        <v>1.6538461538461537</v>
      </c>
      <c r="DR7" s="296" t="str">
        <f t="shared" si="45"/>
        <v>Lên lớp</v>
      </c>
      <c r="DT7" s="395">
        <v>6.8</v>
      </c>
      <c r="DU7" s="239">
        <v>8</v>
      </c>
      <c r="DV7" s="239"/>
      <c r="DW7" s="116">
        <f t="shared" si="46"/>
        <v>7.5</v>
      </c>
      <c r="DX7" s="117">
        <f t="shared" si="47"/>
        <v>7.5</v>
      </c>
      <c r="DY7" s="118" t="str">
        <f t="shared" si="48"/>
        <v>B</v>
      </c>
      <c r="DZ7" s="119">
        <f t="shared" si="49"/>
        <v>3</v>
      </c>
      <c r="EA7" s="119" t="str">
        <f t="shared" si="50"/>
        <v>3.0</v>
      </c>
      <c r="EB7" s="137">
        <v>2</v>
      </c>
      <c r="EC7" s="138">
        <v>2</v>
      </c>
      <c r="ED7" s="171">
        <v>0</v>
      </c>
      <c r="EE7" s="189"/>
      <c r="EF7" s="189"/>
      <c r="EG7" s="116">
        <f t="shared" si="51"/>
        <v>0</v>
      </c>
      <c r="EH7" s="117">
        <f t="shared" si="52"/>
        <v>0</v>
      </c>
      <c r="EI7" s="118" t="str">
        <f t="shared" si="53"/>
        <v>F</v>
      </c>
      <c r="EJ7" s="119">
        <f t="shared" si="54"/>
        <v>0</v>
      </c>
      <c r="EK7" s="119" t="str">
        <f t="shared" si="55"/>
        <v>0.0</v>
      </c>
      <c r="EL7" s="137">
        <v>3</v>
      </c>
      <c r="EM7" s="157"/>
      <c r="EN7" s="248">
        <v>5.3</v>
      </c>
      <c r="EO7" s="239">
        <v>5</v>
      </c>
      <c r="EP7" s="239"/>
      <c r="EQ7" s="116">
        <f t="shared" si="56"/>
        <v>5.0999999999999996</v>
      </c>
      <c r="ER7" s="117">
        <f t="shared" si="57"/>
        <v>5.0999999999999996</v>
      </c>
      <c r="ES7" s="118" t="str">
        <f t="shared" si="58"/>
        <v>D+</v>
      </c>
      <c r="ET7" s="119">
        <f t="shared" si="59"/>
        <v>1.5</v>
      </c>
      <c r="EU7" s="119" t="str">
        <f t="shared" si="60"/>
        <v>1.5</v>
      </c>
      <c r="EV7" s="137">
        <v>3</v>
      </c>
      <c r="EW7" s="138">
        <v>3</v>
      </c>
      <c r="EX7" s="209">
        <v>8.8000000000000007</v>
      </c>
      <c r="EY7" s="239">
        <v>8</v>
      </c>
      <c r="EZ7" s="239"/>
      <c r="FA7" s="116">
        <f t="shared" si="61"/>
        <v>8.3000000000000007</v>
      </c>
      <c r="FB7" s="117">
        <f t="shared" si="62"/>
        <v>8.3000000000000007</v>
      </c>
      <c r="FC7" s="118" t="str">
        <f t="shared" si="1"/>
        <v>B+</v>
      </c>
      <c r="FD7" s="119">
        <f t="shared" si="2"/>
        <v>3.5</v>
      </c>
      <c r="FE7" s="119" t="str">
        <f t="shared" si="3"/>
        <v>3.5</v>
      </c>
      <c r="FF7" s="137">
        <v>3</v>
      </c>
      <c r="FG7" s="138">
        <v>3</v>
      </c>
      <c r="FH7" s="209">
        <v>6.6</v>
      </c>
      <c r="FI7" s="239">
        <v>4</v>
      </c>
      <c r="FJ7" s="239"/>
      <c r="FK7" s="116">
        <f t="shared" si="63"/>
        <v>5</v>
      </c>
      <c r="FL7" s="117">
        <f t="shared" si="64"/>
        <v>5</v>
      </c>
      <c r="FM7" s="118" t="str">
        <f t="shared" si="65"/>
        <v>D+</v>
      </c>
      <c r="FN7" s="119">
        <f t="shared" si="66"/>
        <v>1.5</v>
      </c>
      <c r="FO7" s="119" t="str">
        <f t="shared" si="67"/>
        <v>1.5</v>
      </c>
      <c r="FP7" s="137">
        <v>3</v>
      </c>
      <c r="FQ7" s="138">
        <v>3</v>
      </c>
      <c r="FR7" s="171">
        <v>0</v>
      </c>
      <c r="FS7" s="189"/>
      <c r="FT7" s="189"/>
      <c r="FU7" s="116">
        <f t="shared" si="68"/>
        <v>0</v>
      </c>
      <c r="FV7" s="117">
        <f t="shared" si="69"/>
        <v>0</v>
      </c>
      <c r="FW7" s="118" t="str">
        <f t="shared" si="70"/>
        <v>F</v>
      </c>
      <c r="FX7" s="119">
        <f t="shared" si="71"/>
        <v>0</v>
      </c>
      <c r="FY7" s="119" t="str">
        <f t="shared" si="72"/>
        <v>0.0</v>
      </c>
      <c r="FZ7" s="137">
        <v>2</v>
      </c>
      <c r="GA7" s="138"/>
      <c r="GB7" s="148">
        <v>6</v>
      </c>
      <c r="GC7" s="189">
        <v>5</v>
      </c>
      <c r="GD7" s="189"/>
      <c r="GE7" s="116">
        <f t="shared" si="73"/>
        <v>5.4</v>
      </c>
      <c r="GF7" s="117">
        <f t="shared" si="74"/>
        <v>5.4</v>
      </c>
      <c r="GG7" s="118" t="str">
        <f t="shared" si="75"/>
        <v>D+</v>
      </c>
      <c r="GH7" s="119">
        <f t="shared" si="76"/>
        <v>1.5</v>
      </c>
      <c r="GI7" s="119" t="str">
        <f t="shared" si="77"/>
        <v>1.5</v>
      </c>
      <c r="GJ7" s="137">
        <v>2</v>
      </c>
      <c r="GK7" s="138">
        <v>2</v>
      </c>
      <c r="GL7" s="301">
        <f t="shared" si="78"/>
        <v>18</v>
      </c>
      <c r="GM7" s="310">
        <f t="shared" si="79"/>
        <v>1.5833333333333333</v>
      </c>
      <c r="GN7" s="312" t="str">
        <f t="shared" si="80"/>
        <v>1.58</v>
      </c>
      <c r="GO7" s="189" t="str">
        <f t="shared" si="81"/>
        <v>Lên lớp</v>
      </c>
      <c r="GP7" s="526">
        <f t="shared" si="82"/>
        <v>31</v>
      </c>
      <c r="GQ7" s="310">
        <f t="shared" si="83"/>
        <v>1.6129032258064515</v>
      </c>
      <c r="GR7" s="312" t="str">
        <f t="shared" si="84"/>
        <v>1.61</v>
      </c>
      <c r="GS7" s="527">
        <f t="shared" si="85"/>
        <v>26</v>
      </c>
      <c r="GT7" s="528">
        <f t="shared" si="86"/>
        <v>1.9230769230769231</v>
      </c>
      <c r="GU7" s="529" t="str">
        <f t="shared" si="87"/>
        <v>Lên lớp</v>
      </c>
      <c r="GV7" s="131"/>
      <c r="GW7" s="414">
        <v>4</v>
      </c>
      <c r="GX7" s="239"/>
      <c r="GY7" s="239"/>
      <c r="GZ7" s="116">
        <f t="shared" si="88"/>
        <v>1.6</v>
      </c>
      <c r="HA7" s="117">
        <f t="shared" si="89"/>
        <v>1.6</v>
      </c>
      <c r="HB7" s="118" t="str">
        <f t="shared" si="90"/>
        <v>F</v>
      </c>
      <c r="HC7" s="119">
        <f t="shared" si="91"/>
        <v>0</v>
      </c>
      <c r="HD7" s="119" t="str">
        <f t="shared" si="92"/>
        <v>0.0</v>
      </c>
      <c r="HE7" s="137">
        <v>3</v>
      </c>
      <c r="HF7" s="138"/>
      <c r="HG7" s="148">
        <v>7.8</v>
      </c>
      <c r="HH7" s="189">
        <v>8</v>
      </c>
      <c r="HI7" s="130"/>
      <c r="HJ7" s="116">
        <f t="shared" si="93"/>
        <v>7.9</v>
      </c>
      <c r="HK7" s="117">
        <f t="shared" si="94"/>
        <v>7.9</v>
      </c>
      <c r="HL7" s="118" t="str">
        <f t="shared" si="95"/>
        <v>B</v>
      </c>
      <c r="HM7" s="119">
        <f t="shared" si="96"/>
        <v>3</v>
      </c>
      <c r="HN7" s="119" t="str">
        <f t="shared" si="97"/>
        <v>3.0</v>
      </c>
      <c r="HO7" s="137">
        <v>2</v>
      </c>
      <c r="HP7" s="138">
        <v>2</v>
      </c>
      <c r="HQ7" s="148">
        <v>6.4</v>
      </c>
      <c r="HR7" s="239">
        <v>5</v>
      </c>
      <c r="HS7" s="239"/>
      <c r="HT7" s="116">
        <f t="shared" si="98"/>
        <v>5.6</v>
      </c>
      <c r="HU7" s="117">
        <f t="shared" si="99"/>
        <v>5.6</v>
      </c>
      <c r="HV7" s="118" t="str">
        <f t="shared" si="100"/>
        <v>C</v>
      </c>
      <c r="HW7" s="119">
        <f t="shared" si="101"/>
        <v>2</v>
      </c>
      <c r="HX7" s="119" t="str">
        <f t="shared" si="102"/>
        <v>2.0</v>
      </c>
      <c r="HY7" s="137">
        <v>2</v>
      </c>
      <c r="HZ7" s="138">
        <v>2</v>
      </c>
      <c r="IA7" s="148">
        <v>8</v>
      </c>
      <c r="IB7" s="215">
        <v>7</v>
      </c>
      <c r="IC7" s="215"/>
      <c r="ID7" s="116">
        <f t="shared" si="103"/>
        <v>7.4</v>
      </c>
      <c r="IE7" s="117">
        <f t="shared" si="104"/>
        <v>7.4</v>
      </c>
      <c r="IF7" s="118" t="str">
        <f t="shared" si="105"/>
        <v>B</v>
      </c>
      <c r="IG7" s="119">
        <f t="shared" si="106"/>
        <v>3</v>
      </c>
      <c r="IH7" s="119" t="str">
        <f t="shared" si="107"/>
        <v>3.0</v>
      </c>
      <c r="II7" s="137">
        <v>5</v>
      </c>
      <c r="IJ7" s="138">
        <v>5</v>
      </c>
      <c r="IK7" s="301">
        <f t="shared" si="108"/>
        <v>12</v>
      </c>
      <c r="IL7" s="310">
        <f t="shared" si="109"/>
        <v>2.0833333333333335</v>
      </c>
      <c r="IM7" s="312" t="str">
        <f t="shared" si="110"/>
        <v>2.08</v>
      </c>
      <c r="IN7" s="130"/>
      <c r="IO7" s="130"/>
      <c r="IP7" s="130"/>
      <c r="IQ7" s="130"/>
      <c r="IR7" s="130"/>
      <c r="IS7" s="130"/>
      <c r="IT7" s="130"/>
      <c r="IU7" s="130"/>
      <c r="IV7" s="130"/>
      <c r="IW7" s="131"/>
    </row>
    <row r="8" spans="1:257" ht="18">
      <c r="A8" s="1">
        <v>8</v>
      </c>
      <c r="B8" s="22" t="s">
        <v>31</v>
      </c>
      <c r="C8" s="36" t="s">
        <v>64</v>
      </c>
      <c r="D8" s="19" t="s">
        <v>65</v>
      </c>
      <c r="E8" s="20" t="s">
        <v>17</v>
      </c>
      <c r="F8" s="20"/>
      <c r="G8" s="21" t="s">
        <v>66</v>
      </c>
      <c r="H8" s="37" t="s">
        <v>36</v>
      </c>
      <c r="I8" s="22" t="s">
        <v>67</v>
      </c>
      <c r="J8" s="22" t="s">
        <v>37</v>
      </c>
      <c r="K8" s="38" t="s">
        <v>38</v>
      </c>
      <c r="L8" s="38"/>
      <c r="M8" s="38"/>
      <c r="N8" s="38"/>
      <c r="O8" s="38"/>
      <c r="P8" s="38"/>
      <c r="Q8" s="38"/>
      <c r="R8" s="38"/>
      <c r="S8" s="38"/>
      <c r="T8" s="38"/>
      <c r="U8" s="38"/>
      <c r="V8" s="38"/>
      <c r="W8" s="38"/>
      <c r="X8" s="38"/>
      <c r="Y8" s="38"/>
      <c r="Z8" s="38"/>
      <c r="AA8" s="38"/>
      <c r="AB8" s="38"/>
      <c r="AC8" s="38"/>
      <c r="AD8" s="38"/>
      <c r="AE8" s="38"/>
      <c r="AF8" s="38"/>
      <c r="AG8" s="38"/>
      <c r="AH8" s="38"/>
      <c r="AI8" s="38"/>
      <c r="AJ8" s="38"/>
      <c r="AK8" s="38"/>
      <c r="AL8" s="38"/>
      <c r="AM8" s="38"/>
      <c r="AN8" s="38"/>
      <c r="AO8" s="38"/>
      <c r="AP8" s="38"/>
      <c r="AQ8" s="38"/>
      <c r="AR8" s="38"/>
      <c r="AS8" s="38"/>
      <c r="AT8" s="38"/>
      <c r="AU8" s="22"/>
      <c r="AV8" s="368">
        <v>5</v>
      </c>
      <c r="AW8" s="3" t="str">
        <f t="shared" si="4"/>
        <v>D+</v>
      </c>
      <c r="AX8" s="4">
        <f t="shared" si="5"/>
        <v>1.5</v>
      </c>
      <c r="AY8" s="13" t="str">
        <f t="shared" si="6"/>
        <v>1.5</v>
      </c>
      <c r="AZ8" s="15">
        <v>7</v>
      </c>
      <c r="BA8" s="3" t="str">
        <f t="shared" si="7"/>
        <v>B</v>
      </c>
      <c r="BB8" s="4">
        <f t="shared" si="8"/>
        <v>3</v>
      </c>
      <c r="BC8" s="122" t="str">
        <f t="shared" si="9"/>
        <v>3.0</v>
      </c>
      <c r="BD8" s="200">
        <v>7.3</v>
      </c>
      <c r="BE8" s="225">
        <v>3</v>
      </c>
      <c r="BF8" s="225"/>
      <c r="BG8" s="116">
        <f t="shared" si="10"/>
        <v>4.7</v>
      </c>
      <c r="BH8" s="117">
        <f t="shared" si="11"/>
        <v>4.7</v>
      </c>
      <c r="BI8" s="118" t="str">
        <f t="shared" si="12"/>
        <v>D</v>
      </c>
      <c r="BJ8" s="119">
        <f t="shared" si="13"/>
        <v>1</v>
      </c>
      <c r="BK8" s="119" t="str">
        <f t="shared" si="14"/>
        <v>1.0</v>
      </c>
      <c r="BL8" s="137">
        <v>4</v>
      </c>
      <c r="BM8" s="268">
        <v>4</v>
      </c>
      <c r="BN8" s="263">
        <v>6</v>
      </c>
      <c r="BO8" s="230">
        <v>5</v>
      </c>
      <c r="BP8" s="230"/>
      <c r="BQ8" s="116">
        <f t="shared" si="15"/>
        <v>5.4</v>
      </c>
      <c r="BR8" s="117">
        <f t="shared" si="16"/>
        <v>5.4</v>
      </c>
      <c r="BS8" s="118" t="str">
        <f t="shared" si="17"/>
        <v>D+</v>
      </c>
      <c r="BT8" s="119">
        <f t="shared" si="18"/>
        <v>1.5</v>
      </c>
      <c r="BU8" s="119" t="str">
        <f t="shared" si="19"/>
        <v>1.5</v>
      </c>
      <c r="BV8" s="137">
        <v>2</v>
      </c>
      <c r="BW8" s="138">
        <v>2</v>
      </c>
      <c r="BX8" s="148">
        <v>5.6</v>
      </c>
      <c r="BY8" s="239">
        <v>2</v>
      </c>
      <c r="BZ8" s="239">
        <v>8</v>
      </c>
      <c r="CA8" s="116">
        <f t="shared" si="20"/>
        <v>3.4</v>
      </c>
      <c r="CB8" s="117">
        <f t="shared" si="21"/>
        <v>7</v>
      </c>
      <c r="CC8" s="118" t="str">
        <f t="shared" si="22"/>
        <v>B</v>
      </c>
      <c r="CD8" s="119">
        <f t="shared" si="23"/>
        <v>3</v>
      </c>
      <c r="CE8" s="119" t="str">
        <f t="shared" si="24"/>
        <v>3.0</v>
      </c>
      <c r="CF8" s="137">
        <v>2</v>
      </c>
      <c r="CG8" s="138">
        <v>2</v>
      </c>
      <c r="CH8" s="200">
        <v>5</v>
      </c>
      <c r="CI8" s="230">
        <v>5</v>
      </c>
      <c r="CJ8" s="230"/>
      <c r="CK8" s="116">
        <f t="shared" si="25"/>
        <v>5</v>
      </c>
      <c r="CL8" s="117">
        <f t="shared" si="26"/>
        <v>5</v>
      </c>
      <c r="CM8" s="118" t="str">
        <f t="shared" si="27"/>
        <v>D+</v>
      </c>
      <c r="CN8" s="119">
        <f t="shared" si="28"/>
        <v>1.5</v>
      </c>
      <c r="CO8" s="119" t="str">
        <f t="shared" si="29"/>
        <v>1.5</v>
      </c>
      <c r="CP8" s="155">
        <v>2</v>
      </c>
      <c r="CQ8" s="156">
        <v>2</v>
      </c>
      <c r="CR8" s="215">
        <v>5.3</v>
      </c>
      <c r="CS8" s="189">
        <v>7</v>
      </c>
      <c r="CT8" s="189"/>
      <c r="CU8" s="116">
        <f t="shared" si="30"/>
        <v>6.3</v>
      </c>
      <c r="CV8" s="117">
        <f t="shared" si="31"/>
        <v>6.3</v>
      </c>
      <c r="CW8" s="118" t="str">
        <f t="shared" si="32"/>
        <v>C</v>
      </c>
      <c r="CX8" s="119">
        <f t="shared" si="33"/>
        <v>2</v>
      </c>
      <c r="CY8" s="119" t="str">
        <f t="shared" si="34"/>
        <v>2.0</v>
      </c>
      <c r="CZ8" s="137">
        <v>1</v>
      </c>
      <c r="DA8" s="138">
        <v>1</v>
      </c>
      <c r="DB8" s="171">
        <v>4.2</v>
      </c>
      <c r="DC8" s="239"/>
      <c r="DD8" s="239"/>
      <c r="DE8" s="116">
        <f t="shared" si="35"/>
        <v>1.7</v>
      </c>
      <c r="DF8" s="117">
        <f t="shared" si="36"/>
        <v>1.7</v>
      </c>
      <c r="DG8" s="118" t="str">
        <f t="shared" si="37"/>
        <v>F</v>
      </c>
      <c r="DH8" s="119">
        <f t="shared" si="38"/>
        <v>0</v>
      </c>
      <c r="DI8" s="119" t="str">
        <f t="shared" si="0"/>
        <v>0.0</v>
      </c>
      <c r="DJ8" s="137">
        <v>2</v>
      </c>
      <c r="DK8" s="138"/>
      <c r="DL8" s="301">
        <f t="shared" si="39"/>
        <v>13</v>
      </c>
      <c r="DM8" s="310">
        <f t="shared" si="40"/>
        <v>1.3846153846153846</v>
      </c>
      <c r="DN8" s="312" t="str">
        <f t="shared" si="41"/>
        <v>1.38</v>
      </c>
      <c r="DO8" s="296" t="str">
        <f t="shared" si="42"/>
        <v>Lên lớp</v>
      </c>
      <c r="DP8" s="297">
        <f t="shared" si="43"/>
        <v>11</v>
      </c>
      <c r="DQ8" s="298">
        <f t="shared" si="44"/>
        <v>1.6363636363636365</v>
      </c>
      <c r="DR8" s="296" t="str">
        <f t="shared" si="45"/>
        <v>Lên lớp</v>
      </c>
      <c r="DT8" s="395">
        <v>7.6</v>
      </c>
      <c r="DU8" s="239">
        <v>6</v>
      </c>
      <c r="DV8" s="239"/>
      <c r="DW8" s="116">
        <f t="shared" si="46"/>
        <v>6.6</v>
      </c>
      <c r="DX8" s="117">
        <f t="shared" si="47"/>
        <v>6.6</v>
      </c>
      <c r="DY8" s="118" t="str">
        <f t="shared" si="48"/>
        <v>C+</v>
      </c>
      <c r="DZ8" s="119">
        <f t="shared" si="49"/>
        <v>2.5</v>
      </c>
      <c r="EA8" s="119" t="str">
        <f t="shared" si="50"/>
        <v>2.5</v>
      </c>
      <c r="EB8" s="137">
        <v>2</v>
      </c>
      <c r="EC8" s="138">
        <v>2</v>
      </c>
      <c r="ED8" s="148">
        <v>5.4</v>
      </c>
      <c r="EE8" s="189">
        <v>8</v>
      </c>
      <c r="EF8" s="189"/>
      <c r="EG8" s="116">
        <f t="shared" si="51"/>
        <v>7</v>
      </c>
      <c r="EH8" s="117">
        <f t="shared" si="52"/>
        <v>7</v>
      </c>
      <c r="EI8" s="118" t="str">
        <f t="shared" si="53"/>
        <v>B</v>
      </c>
      <c r="EJ8" s="119">
        <f t="shared" si="54"/>
        <v>3</v>
      </c>
      <c r="EK8" s="119" t="str">
        <f t="shared" si="55"/>
        <v>3.0</v>
      </c>
      <c r="EL8" s="137">
        <v>3</v>
      </c>
      <c r="EM8" s="157">
        <v>3</v>
      </c>
      <c r="EN8" s="248">
        <v>5</v>
      </c>
      <c r="EO8" s="239">
        <v>5</v>
      </c>
      <c r="EP8" s="239"/>
      <c r="EQ8" s="116">
        <f t="shared" si="56"/>
        <v>5</v>
      </c>
      <c r="ER8" s="117">
        <f t="shared" si="57"/>
        <v>5</v>
      </c>
      <c r="ES8" s="118" t="str">
        <f t="shared" si="58"/>
        <v>D+</v>
      </c>
      <c r="ET8" s="119">
        <f t="shared" si="59"/>
        <v>1.5</v>
      </c>
      <c r="EU8" s="119" t="str">
        <f t="shared" si="60"/>
        <v>1.5</v>
      </c>
      <c r="EV8" s="137">
        <v>3</v>
      </c>
      <c r="EW8" s="138">
        <v>3</v>
      </c>
      <c r="EX8" s="209">
        <v>6.8</v>
      </c>
      <c r="EY8" s="239">
        <v>9</v>
      </c>
      <c r="EZ8" s="239"/>
      <c r="FA8" s="116">
        <f t="shared" si="61"/>
        <v>8.1</v>
      </c>
      <c r="FB8" s="117">
        <f t="shared" si="62"/>
        <v>8.1</v>
      </c>
      <c r="FC8" s="118" t="str">
        <f t="shared" si="1"/>
        <v>B+</v>
      </c>
      <c r="FD8" s="119">
        <f t="shared" si="2"/>
        <v>3.5</v>
      </c>
      <c r="FE8" s="119" t="str">
        <f t="shared" si="3"/>
        <v>3.5</v>
      </c>
      <c r="FF8" s="137">
        <v>3</v>
      </c>
      <c r="FG8" s="138">
        <v>3</v>
      </c>
      <c r="FH8" s="209">
        <v>5.6</v>
      </c>
      <c r="FI8" s="239">
        <v>7</v>
      </c>
      <c r="FJ8" s="239"/>
      <c r="FK8" s="116">
        <f t="shared" si="63"/>
        <v>6.4</v>
      </c>
      <c r="FL8" s="117">
        <f t="shared" si="64"/>
        <v>6.4</v>
      </c>
      <c r="FM8" s="118" t="str">
        <f t="shared" si="65"/>
        <v>C</v>
      </c>
      <c r="FN8" s="119">
        <f t="shared" si="66"/>
        <v>2</v>
      </c>
      <c r="FO8" s="119" t="str">
        <f t="shared" si="67"/>
        <v>2.0</v>
      </c>
      <c r="FP8" s="137">
        <v>3</v>
      </c>
      <c r="FQ8" s="138">
        <v>3</v>
      </c>
      <c r="FR8" s="171">
        <v>0</v>
      </c>
      <c r="FS8" s="189"/>
      <c r="FT8" s="189"/>
      <c r="FU8" s="116">
        <f t="shared" si="68"/>
        <v>0</v>
      </c>
      <c r="FV8" s="117">
        <f t="shared" si="69"/>
        <v>0</v>
      </c>
      <c r="FW8" s="118" t="str">
        <f t="shared" si="70"/>
        <v>F</v>
      </c>
      <c r="FX8" s="119">
        <f t="shared" si="71"/>
        <v>0</v>
      </c>
      <c r="FY8" s="119" t="str">
        <f t="shared" si="72"/>
        <v>0.0</v>
      </c>
      <c r="FZ8" s="137">
        <v>2</v>
      </c>
      <c r="GA8" s="138"/>
      <c r="GB8" s="148">
        <v>5.8</v>
      </c>
      <c r="GC8" s="189">
        <v>6</v>
      </c>
      <c r="GD8" s="189"/>
      <c r="GE8" s="116">
        <f t="shared" si="73"/>
        <v>5.9</v>
      </c>
      <c r="GF8" s="117">
        <f t="shared" si="74"/>
        <v>5.9</v>
      </c>
      <c r="GG8" s="118" t="str">
        <f t="shared" si="75"/>
        <v>C</v>
      </c>
      <c r="GH8" s="119">
        <f t="shared" si="76"/>
        <v>2</v>
      </c>
      <c r="GI8" s="119" t="str">
        <f t="shared" si="77"/>
        <v>2.0</v>
      </c>
      <c r="GJ8" s="137">
        <v>2</v>
      </c>
      <c r="GK8" s="138">
        <v>2</v>
      </c>
      <c r="GL8" s="301">
        <f t="shared" si="78"/>
        <v>18</v>
      </c>
      <c r="GM8" s="310">
        <f t="shared" si="79"/>
        <v>2.1666666666666665</v>
      </c>
      <c r="GN8" s="312" t="str">
        <f t="shared" si="80"/>
        <v>2.17</v>
      </c>
      <c r="GO8" s="189" t="str">
        <f t="shared" si="81"/>
        <v>Lên lớp</v>
      </c>
      <c r="GP8" s="526">
        <f t="shared" si="82"/>
        <v>31</v>
      </c>
      <c r="GQ8" s="310">
        <f t="shared" si="83"/>
        <v>1.8387096774193548</v>
      </c>
      <c r="GR8" s="312" t="str">
        <f t="shared" si="84"/>
        <v>1.84</v>
      </c>
      <c r="GS8" s="527">
        <f t="shared" si="85"/>
        <v>27</v>
      </c>
      <c r="GT8" s="528">
        <f t="shared" si="86"/>
        <v>2.1111111111111112</v>
      </c>
      <c r="GU8" s="529" t="str">
        <f t="shared" si="87"/>
        <v>Lên lớp</v>
      </c>
      <c r="GV8" s="131"/>
      <c r="GW8" s="414">
        <v>4.5</v>
      </c>
      <c r="GX8" s="239"/>
      <c r="GY8" s="239"/>
      <c r="GZ8" s="116">
        <f t="shared" si="88"/>
        <v>1.8</v>
      </c>
      <c r="HA8" s="117">
        <f t="shared" si="89"/>
        <v>1.8</v>
      </c>
      <c r="HB8" s="118" t="str">
        <f t="shared" si="90"/>
        <v>F</v>
      </c>
      <c r="HC8" s="119">
        <f t="shared" si="91"/>
        <v>0</v>
      </c>
      <c r="HD8" s="119" t="str">
        <f t="shared" si="92"/>
        <v>0.0</v>
      </c>
      <c r="HE8" s="137">
        <v>3</v>
      </c>
      <c r="HF8" s="138"/>
      <c r="HG8" s="148">
        <v>5</v>
      </c>
      <c r="HH8" s="189">
        <v>5</v>
      </c>
      <c r="HI8" s="130"/>
      <c r="HJ8" s="116">
        <f t="shared" si="93"/>
        <v>5</v>
      </c>
      <c r="HK8" s="117">
        <f t="shared" si="94"/>
        <v>5</v>
      </c>
      <c r="HL8" s="118" t="str">
        <f t="shared" si="95"/>
        <v>D+</v>
      </c>
      <c r="HM8" s="119">
        <f t="shared" si="96"/>
        <v>1.5</v>
      </c>
      <c r="HN8" s="119" t="str">
        <f t="shared" si="97"/>
        <v>1.5</v>
      </c>
      <c r="HO8" s="137">
        <v>2</v>
      </c>
      <c r="HP8" s="138">
        <v>2</v>
      </c>
      <c r="HQ8" s="148">
        <v>5.6</v>
      </c>
      <c r="HR8" s="239">
        <v>6</v>
      </c>
      <c r="HS8" s="239"/>
      <c r="HT8" s="116">
        <f t="shared" si="98"/>
        <v>5.8</v>
      </c>
      <c r="HU8" s="117">
        <f t="shared" si="99"/>
        <v>5.8</v>
      </c>
      <c r="HV8" s="118" t="str">
        <f t="shared" si="100"/>
        <v>C</v>
      </c>
      <c r="HW8" s="119">
        <f t="shared" si="101"/>
        <v>2</v>
      </c>
      <c r="HX8" s="119" t="str">
        <f t="shared" si="102"/>
        <v>2.0</v>
      </c>
      <c r="HY8" s="137">
        <v>2</v>
      </c>
      <c r="HZ8" s="138">
        <v>2</v>
      </c>
      <c r="IA8" s="148">
        <v>5</v>
      </c>
      <c r="IB8" s="215">
        <v>7</v>
      </c>
      <c r="IC8" s="215"/>
      <c r="ID8" s="116">
        <f t="shared" si="103"/>
        <v>6.2</v>
      </c>
      <c r="IE8" s="117">
        <f t="shared" si="104"/>
        <v>6.2</v>
      </c>
      <c r="IF8" s="118" t="str">
        <f t="shared" si="105"/>
        <v>C</v>
      </c>
      <c r="IG8" s="119">
        <f t="shared" si="106"/>
        <v>2</v>
      </c>
      <c r="IH8" s="119" t="str">
        <f t="shared" si="107"/>
        <v>2.0</v>
      </c>
      <c r="II8" s="137">
        <v>5</v>
      </c>
      <c r="IJ8" s="138">
        <v>5</v>
      </c>
      <c r="IK8" s="301">
        <f t="shared" si="108"/>
        <v>12</v>
      </c>
      <c r="IL8" s="310">
        <f t="shared" si="109"/>
        <v>1.4166666666666667</v>
      </c>
      <c r="IM8" s="312" t="str">
        <f t="shared" si="110"/>
        <v>1.42</v>
      </c>
      <c r="IN8" s="130"/>
      <c r="IO8" s="130"/>
      <c r="IP8" s="130"/>
      <c r="IQ8" s="130"/>
      <c r="IR8" s="130"/>
      <c r="IS8" s="130"/>
      <c r="IT8" s="130"/>
      <c r="IU8" s="130"/>
      <c r="IV8" s="130"/>
      <c r="IW8" s="131"/>
    </row>
    <row r="9" spans="1:257" ht="18">
      <c r="A9" s="1">
        <v>9</v>
      </c>
      <c r="B9" s="39" t="s">
        <v>31</v>
      </c>
      <c r="C9" s="36" t="s">
        <v>68</v>
      </c>
      <c r="D9" s="19" t="s">
        <v>69</v>
      </c>
      <c r="E9" s="20" t="s">
        <v>17</v>
      </c>
      <c r="F9" s="20"/>
      <c r="G9" s="21" t="s">
        <v>70</v>
      </c>
      <c r="H9" s="37" t="s">
        <v>36</v>
      </c>
      <c r="I9" s="22" t="s">
        <v>46</v>
      </c>
      <c r="J9" s="22" t="s">
        <v>37</v>
      </c>
      <c r="K9" s="38" t="s">
        <v>38</v>
      </c>
      <c r="L9" s="38"/>
      <c r="M9" s="38"/>
      <c r="N9" s="38"/>
      <c r="O9" s="38"/>
      <c r="P9" s="38"/>
      <c r="Q9" s="38"/>
      <c r="R9" s="38"/>
      <c r="S9" s="38"/>
      <c r="T9" s="38"/>
      <c r="U9" s="38"/>
      <c r="V9" s="38"/>
      <c r="W9" s="38"/>
      <c r="X9" s="38"/>
      <c r="Y9" s="38"/>
      <c r="Z9" s="38"/>
      <c r="AA9" s="38"/>
      <c r="AB9" s="38"/>
      <c r="AC9" s="38"/>
      <c r="AD9" s="38"/>
      <c r="AE9" s="38"/>
      <c r="AF9" s="38"/>
      <c r="AG9" s="38"/>
      <c r="AH9" s="38"/>
      <c r="AI9" s="38"/>
      <c r="AJ9" s="38"/>
      <c r="AK9" s="38"/>
      <c r="AL9" s="38"/>
      <c r="AM9" s="38"/>
      <c r="AN9" s="38"/>
      <c r="AO9" s="38"/>
      <c r="AP9" s="38"/>
      <c r="AQ9" s="38"/>
      <c r="AR9" s="38"/>
      <c r="AS9" s="38"/>
      <c r="AT9" s="38"/>
      <c r="AU9" s="22"/>
      <c r="AV9" s="368">
        <v>5</v>
      </c>
      <c r="AW9" s="3" t="str">
        <f t="shared" si="4"/>
        <v>D+</v>
      </c>
      <c r="AX9" s="4">
        <f t="shared" si="5"/>
        <v>1.5</v>
      </c>
      <c r="AY9" s="13" t="str">
        <f t="shared" si="6"/>
        <v>1.5</v>
      </c>
      <c r="AZ9" s="15">
        <v>7</v>
      </c>
      <c r="BA9" s="3" t="str">
        <f t="shared" si="7"/>
        <v>B</v>
      </c>
      <c r="BB9" s="4">
        <f t="shared" si="8"/>
        <v>3</v>
      </c>
      <c r="BC9" s="122" t="str">
        <f t="shared" si="9"/>
        <v>3.0</v>
      </c>
      <c r="BD9" s="200">
        <v>7</v>
      </c>
      <c r="BE9" s="225">
        <v>8</v>
      </c>
      <c r="BF9" s="225"/>
      <c r="BG9" s="116">
        <f t="shared" si="10"/>
        <v>7.6</v>
      </c>
      <c r="BH9" s="117">
        <f t="shared" si="11"/>
        <v>7.6</v>
      </c>
      <c r="BI9" s="118" t="str">
        <f t="shared" si="12"/>
        <v>B</v>
      </c>
      <c r="BJ9" s="119">
        <f t="shared" si="13"/>
        <v>3</v>
      </c>
      <c r="BK9" s="119" t="str">
        <f t="shared" si="14"/>
        <v>3.0</v>
      </c>
      <c r="BL9" s="137">
        <v>4</v>
      </c>
      <c r="BM9" s="268">
        <v>4</v>
      </c>
      <c r="BN9" s="263">
        <v>6</v>
      </c>
      <c r="BO9" s="230">
        <v>5</v>
      </c>
      <c r="BP9" s="230"/>
      <c r="BQ9" s="116">
        <f t="shared" si="15"/>
        <v>5.4</v>
      </c>
      <c r="BR9" s="117">
        <f t="shared" si="16"/>
        <v>5.4</v>
      </c>
      <c r="BS9" s="118" t="str">
        <f t="shared" si="17"/>
        <v>D+</v>
      </c>
      <c r="BT9" s="119">
        <f t="shared" si="18"/>
        <v>1.5</v>
      </c>
      <c r="BU9" s="119" t="str">
        <f t="shared" si="19"/>
        <v>1.5</v>
      </c>
      <c r="BV9" s="137">
        <v>2</v>
      </c>
      <c r="BW9" s="138">
        <v>2</v>
      </c>
      <c r="BX9" s="148">
        <v>5</v>
      </c>
      <c r="BY9" s="239">
        <v>6</v>
      </c>
      <c r="BZ9" s="239"/>
      <c r="CA9" s="116">
        <f t="shared" si="20"/>
        <v>5.6</v>
      </c>
      <c r="CB9" s="117">
        <f t="shared" si="21"/>
        <v>5.6</v>
      </c>
      <c r="CC9" s="118" t="str">
        <f t="shared" si="22"/>
        <v>C</v>
      </c>
      <c r="CD9" s="119">
        <f t="shared" si="23"/>
        <v>2</v>
      </c>
      <c r="CE9" s="119" t="str">
        <f t="shared" si="24"/>
        <v>2.0</v>
      </c>
      <c r="CF9" s="137">
        <v>2</v>
      </c>
      <c r="CG9" s="138">
        <v>2</v>
      </c>
      <c r="CH9" s="200">
        <v>7.3</v>
      </c>
      <c r="CI9" s="230">
        <v>8</v>
      </c>
      <c r="CJ9" s="230"/>
      <c r="CK9" s="116">
        <f t="shared" si="25"/>
        <v>7.7</v>
      </c>
      <c r="CL9" s="117">
        <f t="shared" si="26"/>
        <v>7.7</v>
      </c>
      <c r="CM9" s="118" t="str">
        <f t="shared" si="27"/>
        <v>B</v>
      </c>
      <c r="CN9" s="119">
        <f t="shared" si="28"/>
        <v>3</v>
      </c>
      <c r="CO9" s="119" t="str">
        <f t="shared" si="29"/>
        <v>3.0</v>
      </c>
      <c r="CP9" s="155">
        <v>2</v>
      </c>
      <c r="CQ9" s="156">
        <v>2</v>
      </c>
      <c r="CR9" s="215">
        <v>5</v>
      </c>
      <c r="CS9" s="189">
        <v>8</v>
      </c>
      <c r="CT9" s="189"/>
      <c r="CU9" s="116">
        <f t="shared" si="30"/>
        <v>6.8</v>
      </c>
      <c r="CV9" s="117">
        <f t="shared" si="31"/>
        <v>6.8</v>
      </c>
      <c r="CW9" s="118" t="str">
        <f t="shared" si="32"/>
        <v>C+</v>
      </c>
      <c r="CX9" s="119">
        <f t="shared" si="33"/>
        <v>2.5</v>
      </c>
      <c r="CY9" s="119" t="str">
        <f t="shared" si="34"/>
        <v>2.5</v>
      </c>
      <c r="CZ9" s="137">
        <v>1</v>
      </c>
      <c r="DA9" s="138">
        <v>1</v>
      </c>
      <c r="DB9" s="148">
        <v>5.2</v>
      </c>
      <c r="DC9" s="239">
        <v>4</v>
      </c>
      <c r="DD9" s="239"/>
      <c r="DE9" s="116">
        <f t="shared" si="35"/>
        <v>4.5</v>
      </c>
      <c r="DF9" s="117">
        <f t="shared" si="36"/>
        <v>4.5</v>
      </c>
      <c r="DG9" s="118" t="str">
        <f t="shared" si="37"/>
        <v>D</v>
      </c>
      <c r="DH9" s="119">
        <f t="shared" si="38"/>
        <v>1</v>
      </c>
      <c r="DI9" s="119" t="str">
        <f t="shared" si="0"/>
        <v>1.0</v>
      </c>
      <c r="DJ9" s="137">
        <v>2</v>
      </c>
      <c r="DK9" s="138">
        <v>2</v>
      </c>
      <c r="DL9" s="301">
        <f t="shared" si="39"/>
        <v>13</v>
      </c>
      <c r="DM9" s="310">
        <f t="shared" si="40"/>
        <v>2.2692307692307692</v>
      </c>
      <c r="DN9" s="312" t="str">
        <f t="shared" si="41"/>
        <v>2.27</v>
      </c>
      <c r="DO9" s="296" t="str">
        <f t="shared" si="42"/>
        <v>Lên lớp</v>
      </c>
      <c r="DP9" s="297">
        <f t="shared" si="43"/>
        <v>13</v>
      </c>
      <c r="DQ9" s="298">
        <f t="shared" si="44"/>
        <v>2.2692307692307692</v>
      </c>
      <c r="DR9" s="296" t="str">
        <f t="shared" si="45"/>
        <v>Lên lớp</v>
      </c>
      <c r="DT9" s="395">
        <v>7.4</v>
      </c>
      <c r="DU9" s="239">
        <v>8</v>
      </c>
      <c r="DV9" s="239"/>
      <c r="DW9" s="116">
        <f t="shared" si="46"/>
        <v>7.8</v>
      </c>
      <c r="DX9" s="117">
        <f t="shared" si="47"/>
        <v>7.8</v>
      </c>
      <c r="DY9" s="118" t="str">
        <f t="shared" si="48"/>
        <v>B</v>
      </c>
      <c r="DZ9" s="119">
        <f t="shared" si="49"/>
        <v>3</v>
      </c>
      <c r="EA9" s="119" t="str">
        <f t="shared" si="50"/>
        <v>3.0</v>
      </c>
      <c r="EB9" s="137">
        <v>2</v>
      </c>
      <c r="EC9" s="138">
        <v>2</v>
      </c>
      <c r="ED9" s="148">
        <v>6.2</v>
      </c>
      <c r="EE9" s="189">
        <v>5</v>
      </c>
      <c r="EF9" s="189"/>
      <c r="EG9" s="116">
        <f t="shared" si="51"/>
        <v>5.5</v>
      </c>
      <c r="EH9" s="117">
        <f t="shared" si="52"/>
        <v>5.5</v>
      </c>
      <c r="EI9" s="118" t="str">
        <f t="shared" si="53"/>
        <v>C</v>
      </c>
      <c r="EJ9" s="119">
        <f t="shared" si="54"/>
        <v>2</v>
      </c>
      <c r="EK9" s="119" t="str">
        <f t="shared" si="55"/>
        <v>2.0</v>
      </c>
      <c r="EL9" s="137">
        <v>3</v>
      </c>
      <c r="EM9" s="157">
        <v>3</v>
      </c>
      <c r="EN9" s="248">
        <v>5</v>
      </c>
      <c r="EO9" s="239">
        <v>5</v>
      </c>
      <c r="EP9" s="239"/>
      <c r="EQ9" s="116">
        <f t="shared" si="56"/>
        <v>5</v>
      </c>
      <c r="ER9" s="117">
        <f t="shared" si="57"/>
        <v>5</v>
      </c>
      <c r="ES9" s="118" t="str">
        <f t="shared" si="58"/>
        <v>D+</v>
      </c>
      <c r="ET9" s="119">
        <f t="shared" si="59"/>
        <v>1.5</v>
      </c>
      <c r="EU9" s="119" t="str">
        <f t="shared" si="60"/>
        <v>1.5</v>
      </c>
      <c r="EV9" s="137">
        <v>3</v>
      </c>
      <c r="EW9" s="138">
        <v>3</v>
      </c>
      <c r="EX9" s="209">
        <v>7.2</v>
      </c>
      <c r="EY9" s="239">
        <v>9</v>
      </c>
      <c r="EZ9" s="239"/>
      <c r="FA9" s="116">
        <f t="shared" si="61"/>
        <v>8.3000000000000007</v>
      </c>
      <c r="FB9" s="117">
        <f t="shared" si="62"/>
        <v>8.3000000000000007</v>
      </c>
      <c r="FC9" s="118" t="str">
        <f t="shared" si="1"/>
        <v>B+</v>
      </c>
      <c r="FD9" s="119">
        <f t="shared" si="2"/>
        <v>3.5</v>
      </c>
      <c r="FE9" s="119" t="str">
        <f t="shared" si="3"/>
        <v>3.5</v>
      </c>
      <c r="FF9" s="137">
        <v>3</v>
      </c>
      <c r="FG9" s="138">
        <v>3</v>
      </c>
      <c r="FH9" s="209">
        <v>6.1</v>
      </c>
      <c r="FI9" s="239">
        <v>3</v>
      </c>
      <c r="FJ9" s="239"/>
      <c r="FK9" s="116">
        <f t="shared" si="63"/>
        <v>4.2</v>
      </c>
      <c r="FL9" s="117">
        <f t="shared" si="64"/>
        <v>4.2</v>
      </c>
      <c r="FM9" s="118" t="str">
        <f t="shared" si="65"/>
        <v>D</v>
      </c>
      <c r="FN9" s="119">
        <f t="shared" si="66"/>
        <v>1</v>
      </c>
      <c r="FO9" s="119" t="str">
        <f t="shared" si="67"/>
        <v>1.0</v>
      </c>
      <c r="FP9" s="137">
        <v>3</v>
      </c>
      <c r="FQ9" s="138">
        <v>3</v>
      </c>
      <c r="FR9" s="148">
        <v>5.3</v>
      </c>
      <c r="FS9" s="236"/>
      <c r="FT9" s="189">
        <v>6</v>
      </c>
      <c r="FU9" s="116">
        <f t="shared" si="68"/>
        <v>2.1</v>
      </c>
      <c r="FV9" s="117">
        <f t="shared" si="69"/>
        <v>5.7</v>
      </c>
      <c r="FW9" s="118" t="str">
        <f t="shared" si="70"/>
        <v>C</v>
      </c>
      <c r="FX9" s="119">
        <f t="shared" si="71"/>
        <v>2</v>
      </c>
      <c r="FY9" s="119" t="str">
        <f t="shared" si="72"/>
        <v>2.0</v>
      </c>
      <c r="FZ9" s="137">
        <v>2</v>
      </c>
      <c r="GA9" s="138">
        <v>2</v>
      </c>
      <c r="GB9" s="148">
        <v>6</v>
      </c>
      <c r="GC9" s="189">
        <v>5</v>
      </c>
      <c r="GD9" s="189"/>
      <c r="GE9" s="116">
        <f t="shared" si="73"/>
        <v>5.4</v>
      </c>
      <c r="GF9" s="117">
        <f t="shared" si="74"/>
        <v>5.4</v>
      </c>
      <c r="GG9" s="118" t="str">
        <f t="shared" si="75"/>
        <v>D+</v>
      </c>
      <c r="GH9" s="119">
        <f t="shared" si="76"/>
        <v>1.5</v>
      </c>
      <c r="GI9" s="119" t="str">
        <f t="shared" si="77"/>
        <v>1.5</v>
      </c>
      <c r="GJ9" s="137">
        <v>2</v>
      </c>
      <c r="GK9" s="138">
        <v>2</v>
      </c>
      <c r="GL9" s="301">
        <f t="shared" si="78"/>
        <v>18</v>
      </c>
      <c r="GM9" s="310">
        <f t="shared" si="79"/>
        <v>2.0555555555555554</v>
      </c>
      <c r="GN9" s="312" t="str">
        <f t="shared" si="80"/>
        <v>2.06</v>
      </c>
      <c r="GO9" s="189" t="str">
        <f t="shared" si="81"/>
        <v>Lên lớp</v>
      </c>
      <c r="GP9" s="526">
        <f t="shared" si="82"/>
        <v>31</v>
      </c>
      <c r="GQ9" s="310">
        <f t="shared" si="83"/>
        <v>2.1451612903225805</v>
      </c>
      <c r="GR9" s="312" t="str">
        <f t="shared" si="84"/>
        <v>2.15</v>
      </c>
      <c r="GS9" s="527">
        <f t="shared" si="85"/>
        <v>31</v>
      </c>
      <c r="GT9" s="528">
        <f t="shared" si="86"/>
        <v>2.1451612903225805</v>
      </c>
      <c r="GU9" s="529" t="str">
        <f t="shared" si="87"/>
        <v>Lên lớp</v>
      </c>
      <c r="GV9" s="131"/>
      <c r="GW9" s="209">
        <v>5</v>
      </c>
      <c r="GX9" s="239">
        <v>7</v>
      </c>
      <c r="GY9" s="239"/>
      <c r="GZ9" s="116">
        <f t="shared" si="88"/>
        <v>6.2</v>
      </c>
      <c r="HA9" s="117">
        <f t="shared" si="89"/>
        <v>6.2</v>
      </c>
      <c r="HB9" s="118" t="str">
        <f t="shared" si="90"/>
        <v>C</v>
      </c>
      <c r="HC9" s="119">
        <f t="shared" si="91"/>
        <v>2</v>
      </c>
      <c r="HD9" s="119" t="str">
        <f t="shared" si="92"/>
        <v>2.0</v>
      </c>
      <c r="HE9" s="137">
        <v>3</v>
      </c>
      <c r="HF9" s="138">
        <v>3</v>
      </c>
      <c r="HG9" s="148">
        <v>7.4</v>
      </c>
      <c r="HH9" s="189">
        <v>8</v>
      </c>
      <c r="HI9" s="130"/>
      <c r="HJ9" s="116">
        <f t="shared" si="93"/>
        <v>7.8</v>
      </c>
      <c r="HK9" s="117">
        <f t="shared" si="94"/>
        <v>7.8</v>
      </c>
      <c r="HL9" s="118" t="str">
        <f t="shared" si="95"/>
        <v>B</v>
      </c>
      <c r="HM9" s="119">
        <f t="shared" si="96"/>
        <v>3</v>
      </c>
      <c r="HN9" s="119" t="str">
        <f t="shared" si="97"/>
        <v>3.0</v>
      </c>
      <c r="HO9" s="137">
        <v>2</v>
      </c>
      <c r="HP9" s="138">
        <v>2</v>
      </c>
      <c r="HQ9" s="148">
        <v>8.6</v>
      </c>
      <c r="HR9" s="239">
        <v>6</v>
      </c>
      <c r="HS9" s="239"/>
      <c r="HT9" s="116">
        <f t="shared" si="98"/>
        <v>7</v>
      </c>
      <c r="HU9" s="117">
        <f t="shared" si="99"/>
        <v>7</v>
      </c>
      <c r="HV9" s="118" t="str">
        <f t="shared" si="100"/>
        <v>B</v>
      </c>
      <c r="HW9" s="119">
        <f t="shared" si="101"/>
        <v>3</v>
      </c>
      <c r="HX9" s="119" t="str">
        <f t="shared" si="102"/>
        <v>3.0</v>
      </c>
      <c r="HY9" s="137">
        <v>2</v>
      </c>
      <c r="HZ9" s="138">
        <v>2</v>
      </c>
      <c r="IA9" s="148">
        <v>7</v>
      </c>
      <c r="IB9" s="215">
        <v>7</v>
      </c>
      <c r="IC9" s="215"/>
      <c r="ID9" s="116">
        <f t="shared" si="103"/>
        <v>7</v>
      </c>
      <c r="IE9" s="117">
        <f t="shared" si="104"/>
        <v>7</v>
      </c>
      <c r="IF9" s="118" t="str">
        <f t="shared" si="105"/>
        <v>B</v>
      </c>
      <c r="IG9" s="119">
        <f t="shared" si="106"/>
        <v>3</v>
      </c>
      <c r="IH9" s="119" t="str">
        <f t="shared" si="107"/>
        <v>3.0</v>
      </c>
      <c r="II9" s="137">
        <v>5</v>
      </c>
      <c r="IJ9" s="138">
        <v>5</v>
      </c>
      <c r="IK9" s="301">
        <f t="shared" si="108"/>
        <v>12</v>
      </c>
      <c r="IL9" s="310">
        <f t="shared" si="109"/>
        <v>2.75</v>
      </c>
      <c r="IM9" s="312" t="str">
        <f t="shared" si="110"/>
        <v>2.75</v>
      </c>
      <c r="IN9" s="130"/>
      <c r="IO9" s="130"/>
      <c r="IP9" s="130"/>
      <c r="IQ9" s="130"/>
      <c r="IR9" s="130"/>
      <c r="IS9" s="130"/>
      <c r="IT9" s="130"/>
      <c r="IU9" s="130"/>
      <c r="IV9" s="130"/>
      <c r="IW9" s="131"/>
    </row>
    <row r="10" spans="1:257" ht="18">
      <c r="A10" s="1">
        <v>10</v>
      </c>
      <c r="B10" s="22" t="s">
        <v>31</v>
      </c>
      <c r="C10" s="36" t="s">
        <v>71</v>
      </c>
      <c r="D10" s="19" t="s">
        <v>72</v>
      </c>
      <c r="E10" s="20" t="s">
        <v>19</v>
      </c>
      <c r="F10" s="20"/>
      <c r="G10" s="21" t="s">
        <v>73</v>
      </c>
      <c r="H10" s="37" t="s">
        <v>36</v>
      </c>
      <c r="I10" s="22" t="s">
        <v>67</v>
      </c>
      <c r="J10" s="22" t="s">
        <v>37</v>
      </c>
      <c r="K10" s="38" t="s">
        <v>38</v>
      </c>
      <c r="L10" s="38"/>
      <c r="M10" s="38"/>
      <c r="N10" s="38"/>
      <c r="O10" s="38"/>
      <c r="P10" s="38"/>
      <c r="Q10" s="38"/>
      <c r="R10" s="38"/>
      <c r="S10" s="38"/>
      <c r="T10" s="38"/>
      <c r="U10" s="38"/>
      <c r="V10" s="38"/>
      <c r="W10" s="38"/>
      <c r="X10" s="38"/>
      <c r="Y10" s="38"/>
      <c r="Z10" s="38"/>
      <c r="AA10" s="38"/>
      <c r="AB10" s="38"/>
      <c r="AC10" s="38"/>
      <c r="AD10" s="38"/>
      <c r="AE10" s="38"/>
      <c r="AF10" s="38"/>
      <c r="AG10" s="38"/>
      <c r="AH10" s="38"/>
      <c r="AI10" s="38"/>
      <c r="AJ10" s="38"/>
      <c r="AK10" s="38"/>
      <c r="AL10" s="38"/>
      <c r="AM10" s="38"/>
      <c r="AN10" s="38"/>
      <c r="AO10" s="38"/>
      <c r="AP10" s="38"/>
      <c r="AQ10" s="38"/>
      <c r="AR10" s="38"/>
      <c r="AS10" s="38"/>
      <c r="AT10" s="38"/>
      <c r="AU10" s="22"/>
      <c r="AV10" s="368">
        <v>5</v>
      </c>
      <c r="AW10" s="3" t="str">
        <f t="shared" ref="AW10:AW28" si="111">IF(AV10&gt;=8.5,"A",IF(AV10&gt;=8,"B+",IF(AV10&gt;=7,"B",IF(AV10&gt;=6.5,"C+",IF(AV10&gt;=5.5,"C",IF(AV10&gt;=5,"D+",IF(AV10&gt;=4,"D","F")))))))</f>
        <v>D+</v>
      </c>
      <c r="AX10" s="4">
        <f t="shared" ref="AX10:AX28" si="112">IF(AW10="A",4,IF(AW10="B+",3.5,IF(AW10="B",3,IF(AW10="C+",2.5,IF(AW10="C",2,IF(AW10="D+",1.5,IF(AW10="D",1,0)))))))</f>
        <v>1.5</v>
      </c>
      <c r="AY10" s="13" t="str">
        <f t="shared" ref="AY10:AY28" si="113">TEXT(AX10,"0.0")</f>
        <v>1.5</v>
      </c>
      <c r="AZ10" s="15">
        <v>7</v>
      </c>
      <c r="BA10" s="3" t="str">
        <f t="shared" ref="BA10:BA27" si="114">IF(AZ10&gt;=8.5,"A",IF(AZ10&gt;=8,"B+",IF(AZ10&gt;=7,"B",IF(AZ10&gt;=6.5,"C+",IF(AZ10&gt;=5.5,"C",IF(AZ10&gt;=5,"D+",IF(AZ10&gt;=4,"D","F")))))))</f>
        <v>B</v>
      </c>
      <c r="BB10" s="4">
        <f t="shared" ref="BB10:BB27" si="115">IF(BA10="A",4,IF(BA10="B+",3.5,IF(BA10="B",3,IF(BA10="C+",2.5,IF(BA10="C",2,IF(BA10="D+",1.5,IF(BA10="D",1,0)))))))</f>
        <v>3</v>
      </c>
      <c r="BC10" s="122" t="str">
        <f t="shared" ref="BC10:BC27" si="116">TEXT(BB10,"0.0")</f>
        <v>3.0</v>
      </c>
      <c r="BD10" s="200">
        <v>8</v>
      </c>
      <c r="BE10" s="225">
        <v>5</v>
      </c>
      <c r="BF10" s="225"/>
      <c r="BG10" s="116">
        <f t="shared" si="10"/>
        <v>6.2</v>
      </c>
      <c r="BH10" s="117">
        <f t="shared" si="11"/>
        <v>6.2</v>
      </c>
      <c r="BI10" s="118" t="str">
        <f t="shared" si="12"/>
        <v>C</v>
      </c>
      <c r="BJ10" s="119">
        <f t="shared" si="13"/>
        <v>2</v>
      </c>
      <c r="BK10" s="119" t="str">
        <f t="shared" si="14"/>
        <v>2.0</v>
      </c>
      <c r="BL10" s="137">
        <v>4</v>
      </c>
      <c r="BM10" s="268">
        <v>4</v>
      </c>
      <c r="BN10" s="263">
        <v>5.7</v>
      </c>
      <c r="BO10" s="230">
        <v>4</v>
      </c>
      <c r="BP10" s="230"/>
      <c r="BQ10" s="116">
        <f t="shared" si="15"/>
        <v>4.7</v>
      </c>
      <c r="BR10" s="117">
        <f t="shared" si="16"/>
        <v>4.7</v>
      </c>
      <c r="BS10" s="118" t="str">
        <f t="shared" si="17"/>
        <v>D</v>
      </c>
      <c r="BT10" s="119">
        <f t="shared" si="18"/>
        <v>1</v>
      </c>
      <c r="BU10" s="119" t="str">
        <f t="shared" si="19"/>
        <v>1.0</v>
      </c>
      <c r="BV10" s="137">
        <v>2</v>
      </c>
      <c r="BW10" s="138">
        <v>2</v>
      </c>
      <c r="BX10" s="148">
        <v>7.6</v>
      </c>
      <c r="BY10" s="239">
        <v>6</v>
      </c>
      <c r="BZ10" s="239"/>
      <c r="CA10" s="116">
        <f t="shared" si="20"/>
        <v>6.6</v>
      </c>
      <c r="CB10" s="117">
        <f t="shared" si="21"/>
        <v>6.6</v>
      </c>
      <c r="CC10" s="118" t="str">
        <f t="shared" si="22"/>
        <v>C+</v>
      </c>
      <c r="CD10" s="119">
        <f t="shared" si="23"/>
        <v>2.5</v>
      </c>
      <c r="CE10" s="119" t="str">
        <f t="shared" si="24"/>
        <v>2.5</v>
      </c>
      <c r="CF10" s="137">
        <v>2</v>
      </c>
      <c r="CG10" s="138">
        <v>2</v>
      </c>
      <c r="CH10" s="200">
        <v>9</v>
      </c>
      <c r="CI10" s="230">
        <v>7</v>
      </c>
      <c r="CJ10" s="230"/>
      <c r="CK10" s="116">
        <f t="shared" si="25"/>
        <v>7.8</v>
      </c>
      <c r="CL10" s="117">
        <f t="shared" si="26"/>
        <v>7.8</v>
      </c>
      <c r="CM10" s="118" t="str">
        <f t="shared" si="27"/>
        <v>B</v>
      </c>
      <c r="CN10" s="119">
        <f t="shared" si="28"/>
        <v>3</v>
      </c>
      <c r="CO10" s="119" t="str">
        <f t="shared" si="29"/>
        <v>3.0</v>
      </c>
      <c r="CP10" s="155">
        <v>2</v>
      </c>
      <c r="CQ10" s="156">
        <v>2</v>
      </c>
      <c r="CR10" s="215">
        <v>6.7</v>
      </c>
      <c r="CS10" s="189">
        <v>7</v>
      </c>
      <c r="CT10" s="189"/>
      <c r="CU10" s="116">
        <f t="shared" si="30"/>
        <v>6.9</v>
      </c>
      <c r="CV10" s="117">
        <f t="shared" si="31"/>
        <v>6.9</v>
      </c>
      <c r="CW10" s="118" t="str">
        <f t="shared" si="32"/>
        <v>C+</v>
      </c>
      <c r="CX10" s="119">
        <f t="shared" si="33"/>
        <v>2.5</v>
      </c>
      <c r="CY10" s="119" t="str">
        <f t="shared" si="34"/>
        <v>2.5</v>
      </c>
      <c r="CZ10" s="137">
        <v>1</v>
      </c>
      <c r="DA10" s="138">
        <v>1</v>
      </c>
      <c r="DB10" s="148">
        <v>6.8</v>
      </c>
      <c r="DC10" s="239">
        <v>4</v>
      </c>
      <c r="DD10" s="239"/>
      <c r="DE10" s="116">
        <f t="shared" si="35"/>
        <v>5.0999999999999996</v>
      </c>
      <c r="DF10" s="117">
        <f t="shared" si="36"/>
        <v>5.0999999999999996</v>
      </c>
      <c r="DG10" s="118" t="str">
        <f t="shared" si="37"/>
        <v>D+</v>
      </c>
      <c r="DH10" s="119">
        <f t="shared" si="38"/>
        <v>1.5</v>
      </c>
      <c r="DI10" s="119" t="str">
        <f t="shared" si="0"/>
        <v>1.5</v>
      </c>
      <c r="DJ10" s="137">
        <v>2</v>
      </c>
      <c r="DK10" s="138">
        <v>2</v>
      </c>
      <c r="DL10" s="301">
        <f t="shared" si="39"/>
        <v>13</v>
      </c>
      <c r="DM10" s="310">
        <f t="shared" si="40"/>
        <v>2.0384615384615383</v>
      </c>
      <c r="DN10" s="312" t="str">
        <f t="shared" si="41"/>
        <v>2.04</v>
      </c>
      <c r="DO10" s="296" t="str">
        <f t="shared" si="42"/>
        <v>Lên lớp</v>
      </c>
      <c r="DP10" s="297">
        <f t="shared" si="43"/>
        <v>13</v>
      </c>
      <c r="DQ10" s="298">
        <f t="shared" si="44"/>
        <v>2.0384615384615383</v>
      </c>
      <c r="DR10" s="296" t="str">
        <f t="shared" si="45"/>
        <v>Lên lớp</v>
      </c>
      <c r="DT10" s="395">
        <v>7.4</v>
      </c>
      <c r="DU10" s="239">
        <v>6</v>
      </c>
      <c r="DV10" s="239"/>
      <c r="DW10" s="116">
        <f t="shared" si="46"/>
        <v>6.6</v>
      </c>
      <c r="DX10" s="117">
        <f t="shared" si="47"/>
        <v>6.6</v>
      </c>
      <c r="DY10" s="118" t="str">
        <f t="shared" si="48"/>
        <v>C+</v>
      </c>
      <c r="DZ10" s="119">
        <f t="shared" si="49"/>
        <v>2.5</v>
      </c>
      <c r="EA10" s="119" t="str">
        <f t="shared" si="50"/>
        <v>2.5</v>
      </c>
      <c r="EB10" s="137">
        <v>2</v>
      </c>
      <c r="EC10" s="138">
        <v>2</v>
      </c>
      <c r="ED10" s="148">
        <v>7.8</v>
      </c>
      <c r="EE10" s="189">
        <v>8</v>
      </c>
      <c r="EF10" s="189"/>
      <c r="EG10" s="116">
        <f t="shared" si="51"/>
        <v>7.9</v>
      </c>
      <c r="EH10" s="117">
        <f t="shared" si="52"/>
        <v>7.9</v>
      </c>
      <c r="EI10" s="118" t="str">
        <f t="shared" si="53"/>
        <v>B</v>
      </c>
      <c r="EJ10" s="119">
        <f t="shared" si="54"/>
        <v>3</v>
      </c>
      <c r="EK10" s="119" t="str">
        <f t="shared" si="55"/>
        <v>3.0</v>
      </c>
      <c r="EL10" s="137">
        <v>3</v>
      </c>
      <c r="EM10" s="157">
        <v>3</v>
      </c>
      <c r="EN10" s="248">
        <v>8.1</v>
      </c>
      <c r="EO10" s="239">
        <v>6</v>
      </c>
      <c r="EP10" s="239"/>
      <c r="EQ10" s="116">
        <f t="shared" si="56"/>
        <v>6.8</v>
      </c>
      <c r="ER10" s="117">
        <f t="shared" si="57"/>
        <v>6.8</v>
      </c>
      <c r="ES10" s="118" t="str">
        <f t="shared" si="58"/>
        <v>C+</v>
      </c>
      <c r="ET10" s="119">
        <f t="shared" si="59"/>
        <v>2.5</v>
      </c>
      <c r="EU10" s="119" t="str">
        <f t="shared" si="60"/>
        <v>2.5</v>
      </c>
      <c r="EV10" s="137">
        <v>3</v>
      </c>
      <c r="EW10" s="138">
        <v>3</v>
      </c>
      <c r="EX10" s="209">
        <v>8.6</v>
      </c>
      <c r="EY10" s="239">
        <v>9</v>
      </c>
      <c r="EZ10" s="239"/>
      <c r="FA10" s="116">
        <f t="shared" si="61"/>
        <v>8.8000000000000007</v>
      </c>
      <c r="FB10" s="117">
        <f t="shared" si="62"/>
        <v>8.8000000000000007</v>
      </c>
      <c r="FC10" s="118" t="str">
        <f t="shared" si="1"/>
        <v>A</v>
      </c>
      <c r="FD10" s="119">
        <f t="shared" si="2"/>
        <v>4</v>
      </c>
      <c r="FE10" s="119" t="str">
        <f t="shared" si="3"/>
        <v>4.0</v>
      </c>
      <c r="FF10" s="137">
        <v>3</v>
      </c>
      <c r="FG10" s="138">
        <v>3</v>
      </c>
      <c r="FH10" s="209">
        <v>8</v>
      </c>
      <c r="FI10" s="239">
        <v>9</v>
      </c>
      <c r="FJ10" s="239"/>
      <c r="FK10" s="116">
        <f t="shared" si="63"/>
        <v>8.6</v>
      </c>
      <c r="FL10" s="117">
        <f t="shared" si="64"/>
        <v>8.6</v>
      </c>
      <c r="FM10" s="118" t="str">
        <f t="shared" si="65"/>
        <v>A</v>
      </c>
      <c r="FN10" s="119">
        <f t="shared" si="66"/>
        <v>4</v>
      </c>
      <c r="FO10" s="119" t="str">
        <f t="shared" si="67"/>
        <v>4.0</v>
      </c>
      <c r="FP10" s="137">
        <v>3</v>
      </c>
      <c r="FQ10" s="138">
        <v>3</v>
      </c>
      <c r="FR10" s="148">
        <v>8</v>
      </c>
      <c r="FS10" s="189">
        <v>8</v>
      </c>
      <c r="FT10" s="189"/>
      <c r="FU10" s="116">
        <f t="shared" si="68"/>
        <v>8</v>
      </c>
      <c r="FV10" s="117">
        <f t="shared" si="69"/>
        <v>8</v>
      </c>
      <c r="FW10" s="118" t="str">
        <f t="shared" si="70"/>
        <v>B+</v>
      </c>
      <c r="FX10" s="119">
        <f t="shared" si="71"/>
        <v>3.5</v>
      </c>
      <c r="FY10" s="119" t="str">
        <f t="shared" si="72"/>
        <v>3.5</v>
      </c>
      <c r="FZ10" s="137">
        <v>2</v>
      </c>
      <c r="GA10" s="138">
        <v>2</v>
      </c>
      <c r="GB10" s="148">
        <v>8.6</v>
      </c>
      <c r="GC10" s="189">
        <v>8</v>
      </c>
      <c r="GD10" s="189"/>
      <c r="GE10" s="116">
        <f t="shared" si="73"/>
        <v>8.1999999999999993</v>
      </c>
      <c r="GF10" s="117">
        <f t="shared" si="74"/>
        <v>8.1999999999999993</v>
      </c>
      <c r="GG10" s="118" t="str">
        <f t="shared" si="75"/>
        <v>B+</v>
      </c>
      <c r="GH10" s="119">
        <f t="shared" si="76"/>
        <v>3.5</v>
      </c>
      <c r="GI10" s="119" t="str">
        <f t="shared" si="77"/>
        <v>3.5</v>
      </c>
      <c r="GJ10" s="137">
        <v>2</v>
      </c>
      <c r="GK10" s="138">
        <v>2</v>
      </c>
      <c r="GL10" s="301">
        <f t="shared" si="78"/>
        <v>18</v>
      </c>
      <c r="GM10" s="310">
        <f t="shared" si="79"/>
        <v>3.3055555555555554</v>
      </c>
      <c r="GN10" s="312" t="str">
        <f t="shared" si="80"/>
        <v>3.31</v>
      </c>
      <c r="GO10" s="189" t="str">
        <f t="shared" si="81"/>
        <v>Lên lớp</v>
      </c>
      <c r="GP10" s="526">
        <f t="shared" si="82"/>
        <v>31</v>
      </c>
      <c r="GQ10" s="310">
        <f t="shared" si="83"/>
        <v>2.774193548387097</v>
      </c>
      <c r="GR10" s="312" t="str">
        <f t="shared" si="84"/>
        <v>2.77</v>
      </c>
      <c r="GS10" s="527">
        <f t="shared" si="85"/>
        <v>31</v>
      </c>
      <c r="GT10" s="528">
        <f t="shared" si="86"/>
        <v>2.774193548387097</v>
      </c>
      <c r="GU10" s="529" t="str">
        <f t="shared" si="87"/>
        <v>Lên lớp</v>
      </c>
      <c r="GV10" s="131"/>
      <c r="GW10" s="209">
        <v>5</v>
      </c>
      <c r="GX10" s="239">
        <v>6</v>
      </c>
      <c r="GY10" s="239"/>
      <c r="GZ10" s="116">
        <f t="shared" si="88"/>
        <v>5.6</v>
      </c>
      <c r="HA10" s="117">
        <f t="shared" si="89"/>
        <v>5.6</v>
      </c>
      <c r="HB10" s="118" t="str">
        <f t="shared" si="90"/>
        <v>C</v>
      </c>
      <c r="HC10" s="119">
        <f t="shared" si="91"/>
        <v>2</v>
      </c>
      <c r="HD10" s="119" t="str">
        <f t="shared" si="92"/>
        <v>2.0</v>
      </c>
      <c r="HE10" s="137">
        <v>3</v>
      </c>
      <c r="HF10" s="138">
        <v>3</v>
      </c>
      <c r="HG10" s="148">
        <v>6.4</v>
      </c>
      <c r="HH10" s="189">
        <v>6</v>
      </c>
      <c r="HI10" s="130"/>
      <c r="HJ10" s="116">
        <f t="shared" si="93"/>
        <v>6.2</v>
      </c>
      <c r="HK10" s="117">
        <f t="shared" si="94"/>
        <v>6.2</v>
      </c>
      <c r="HL10" s="118" t="str">
        <f t="shared" si="95"/>
        <v>C</v>
      </c>
      <c r="HM10" s="119">
        <f t="shared" si="96"/>
        <v>2</v>
      </c>
      <c r="HN10" s="119" t="str">
        <f t="shared" si="97"/>
        <v>2.0</v>
      </c>
      <c r="HO10" s="137">
        <v>2</v>
      </c>
      <c r="HP10" s="138">
        <v>2</v>
      </c>
      <c r="HQ10" s="148">
        <v>8.6</v>
      </c>
      <c r="HR10" s="239">
        <v>6</v>
      </c>
      <c r="HS10" s="239"/>
      <c r="HT10" s="116">
        <f t="shared" si="98"/>
        <v>7</v>
      </c>
      <c r="HU10" s="117">
        <f t="shared" si="99"/>
        <v>7</v>
      </c>
      <c r="HV10" s="118" t="str">
        <f t="shared" si="100"/>
        <v>B</v>
      </c>
      <c r="HW10" s="119">
        <f t="shared" si="101"/>
        <v>3</v>
      </c>
      <c r="HX10" s="119" t="str">
        <f t="shared" si="102"/>
        <v>3.0</v>
      </c>
      <c r="HY10" s="137">
        <v>2</v>
      </c>
      <c r="HZ10" s="138">
        <v>2</v>
      </c>
      <c r="IA10" s="148">
        <v>7</v>
      </c>
      <c r="IB10" s="215">
        <v>6.5</v>
      </c>
      <c r="IC10" s="215"/>
      <c r="ID10" s="116">
        <f t="shared" si="103"/>
        <v>6.7</v>
      </c>
      <c r="IE10" s="117">
        <f t="shared" si="104"/>
        <v>6.7</v>
      </c>
      <c r="IF10" s="118" t="str">
        <f t="shared" si="105"/>
        <v>C+</v>
      </c>
      <c r="IG10" s="119">
        <f t="shared" si="106"/>
        <v>2.5</v>
      </c>
      <c r="IH10" s="119" t="str">
        <f t="shared" si="107"/>
        <v>2.5</v>
      </c>
      <c r="II10" s="137">
        <v>5</v>
      </c>
      <c r="IJ10" s="138">
        <v>5</v>
      </c>
      <c r="IK10" s="301">
        <f t="shared" si="108"/>
        <v>12</v>
      </c>
      <c r="IL10" s="310">
        <f t="shared" si="109"/>
        <v>2.375</v>
      </c>
      <c r="IM10" s="312" t="str">
        <f t="shared" si="110"/>
        <v>2.38</v>
      </c>
      <c r="IN10" s="130"/>
      <c r="IO10" s="130"/>
      <c r="IP10" s="130"/>
      <c r="IQ10" s="130"/>
      <c r="IR10" s="130"/>
      <c r="IS10" s="130"/>
      <c r="IT10" s="130"/>
      <c r="IU10" s="130"/>
      <c r="IV10" s="130"/>
      <c r="IW10" s="131"/>
    </row>
    <row r="11" spans="1:257" ht="18">
      <c r="A11" s="1">
        <v>11</v>
      </c>
      <c r="B11" s="39" t="s">
        <v>31</v>
      </c>
      <c r="C11" s="36" t="s">
        <v>75</v>
      </c>
      <c r="D11" s="19" t="s">
        <v>76</v>
      </c>
      <c r="E11" s="20" t="s">
        <v>77</v>
      </c>
      <c r="F11" s="20"/>
      <c r="G11" s="21" t="s">
        <v>78</v>
      </c>
      <c r="H11" s="37" t="s">
        <v>36</v>
      </c>
      <c r="I11" s="22" t="s">
        <v>625</v>
      </c>
      <c r="J11" s="22" t="s">
        <v>37</v>
      </c>
      <c r="K11" s="38" t="s">
        <v>38</v>
      </c>
      <c r="L11" s="38"/>
      <c r="M11" s="38"/>
      <c r="N11" s="38"/>
      <c r="O11" s="38"/>
      <c r="P11" s="38"/>
      <c r="Q11" s="38"/>
      <c r="R11" s="38"/>
      <c r="S11" s="38"/>
      <c r="T11" s="38"/>
      <c r="U11" s="38"/>
      <c r="V11" s="38"/>
      <c r="W11" s="38"/>
      <c r="X11" s="38"/>
      <c r="Y11" s="38"/>
      <c r="Z11" s="38"/>
      <c r="AA11" s="38"/>
      <c r="AB11" s="38"/>
      <c r="AC11" s="38"/>
      <c r="AD11" s="38"/>
      <c r="AE11" s="38"/>
      <c r="AF11" s="38"/>
      <c r="AG11" s="38"/>
      <c r="AH11" s="38"/>
      <c r="AI11" s="38"/>
      <c r="AJ11" s="38"/>
      <c r="AK11" s="38"/>
      <c r="AL11" s="38"/>
      <c r="AM11" s="38"/>
      <c r="AN11" s="38"/>
      <c r="AO11" s="38"/>
      <c r="AP11" s="38"/>
      <c r="AQ11" s="38"/>
      <c r="AR11" s="38"/>
      <c r="AS11" s="38"/>
      <c r="AT11" s="38"/>
      <c r="AU11" s="22"/>
      <c r="AV11" s="368">
        <v>5</v>
      </c>
      <c r="AW11" s="3" t="str">
        <f t="shared" si="111"/>
        <v>D+</v>
      </c>
      <c r="AX11" s="4">
        <f t="shared" si="112"/>
        <v>1.5</v>
      </c>
      <c r="AY11" s="13" t="str">
        <f t="shared" si="113"/>
        <v>1.5</v>
      </c>
      <c r="AZ11" s="15">
        <v>7</v>
      </c>
      <c r="BA11" s="3" t="str">
        <f t="shared" si="114"/>
        <v>B</v>
      </c>
      <c r="BB11" s="4">
        <f t="shared" si="115"/>
        <v>3</v>
      </c>
      <c r="BC11" s="122" t="str">
        <f t="shared" si="116"/>
        <v>3.0</v>
      </c>
      <c r="BD11" s="200">
        <v>7.7</v>
      </c>
      <c r="BE11" s="225">
        <v>5</v>
      </c>
      <c r="BF11" s="225"/>
      <c r="BG11" s="116">
        <f t="shared" si="10"/>
        <v>6.1</v>
      </c>
      <c r="BH11" s="117">
        <f t="shared" si="11"/>
        <v>6.1</v>
      </c>
      <c r="BI11" s="118" t="str">
        <f t="shared" si="12"/>
        <v>C</v>
      </c>
      <c r="BJ11" s="119">
        <f t="shared" si="13"/>
        <v>2</v>
      </c>
      <c r="BK11" s="119" t="str">
        <f t="shared" si="14"/>
        <v>2.0</v>
      </c>
      <c r="BL11" s="137">
        <v>4</v>
      </c>
      <c r="BM11" s="268">
        <v>4</v>
      </c>
      <c r="BN11" s="263">
        <v>5.7</v>
      </c>
      <c r="BO11" s="230">
        <v>4</v>
      </c>
      <c r="BP11" s="230"/>
      <c r="BQ11" s="116">
        <f t="shared" si="15"/>
        <v>4.7</v>
      </c>
      <c r="BR11" s="117">
        <f t="shared" si="16"/>
        <v>4.7</v>
      </c>
      <c r="BS11" s="118" t="str">
        <f t="shared" si="17"/>
        <v>D</v>
      </c>
      <c r="BT11" s="119">
        <f t="shared" si="18"/>
        <v>1</v>
      </c>
      <c r="BU11" s="119" t="str">
        <f t="shared" si="19"/>
        <v>1.0</v>
      </c>
      <c r="BV11" s="137">
        <v>2</v>
      </c>
      <c r="BW11" s="138">
        <v>2</v>
      </c>
      <c r="BX11" s="148">
        <v>5</v>
      </c>
      <c r="BY11" s="239">
        <v>2</v>
      </c>
      <c r="BZ11" s="239">
        <v>5</v>
      </c>
      <c r="CA11" s="116">
        <f t="shared" si="20"/>
        <v>3.2</v>
      </c>
      <c r="CB11" s="117">
        <f t="shared" si="21"/>
        <v>5</v>
      </c>
      <c r="CC11" s="118" t="str">
        <f t="shared" si="22"/>
        <v>D+</v>
      </c>
      <c r="CD11" s="119">
        <f t="shared" si="23"/>
        <v>1.5</v>
      </c>
      <c r="CE11" s="119" t="str">
        <f t="shared" si="24"/>
        <v>1.5</v>
      </c>
      <c r="CF11" s="137">
        <v>2</v>
      </c>
      <c r="CG11" s="138">
        <v>2</v>
      </c>
      <c r="CH11" s="200">
        <v>7.3</v>
      </c>
      <c r="CI11" s="230">
        <v>5</v>
      </c>
      <c r="CJ11" s="230"/>
      <c r="CK11" s="116">
        <f t="shared" si="25"/>
        <v>5.9</v>
      </c>
      <c r="CL11" s="117">
        <f t="shared" si="26"/>
        <v>5.9</v>
      </c>
      <c r="CM11" s="118" t="str">
        <f t="shared" si="27"/>
        <v>C</v>
      </c>
      <c r="CN11" s="119">
        <f t="shared" si="28"/>
        <v>2</v>
      </c>
      <c r="CO11" s="119" t="str">
        <f t="shared" si="29"/>
        <v>2.0</v>
      </c>
      <c r="CP11" s="155">
        <v>2</v>
      </c>
      <c r="CQ11" s="156">
        <v>2</v>
      </c>
      <c r="CR11" s="215">
        <v>6.3</v>
      </c>
      <c r="CS11" s="189">
        <v>8</v>
      </c>
      <c r="CT11" s="189"/>
      <c r="CU11" s="116">
        <f t="shared" si="30"/>
        <v>7.3</v>
      </c>
      <c r="CV11" s="117">
        <f t="shared" si="31"/>
        <v>7.3</v>
      </c>
      <c r="CW11" s="118" t="str">
        <f t="shared" si="32"/>
        <v>B</v>
      </c>
      <c r="CX11" s="119">
        <f t="shared" si="33"/>
        <v>3</v>
      </c>
      <c r="CY11" s="119" t="str">
        <f t="shared" si="34"/>
        <v>3.0</v>
      </c>
      <c r="CZ11" s="137">
        <v>1</v>
      </c>
      <c r="DA11" s="138">
        <v>1</v>
      </c>
      <c r="DB11" s="148">
        <v>6</v>
      </c>
      <c r="DC11" s="239">
        <v>3</v>
      </c>
      <c r="DD11" s="239"/>
      <c r="DE11" s="116">
        <f t="shared" si="35"/>
        <v>4.2</v>
      </c>
      <c r="DF11" s="117">
        <f t="shared" si="36"/>
        <v>4.2</v>
      </c>
      <c r="DG11" s="118" t="str">
        <f t="shared" si="37"/>
        <v>D</v>
      </c>
      <c r="DH11" s="119">
        <f t="shared" si="38"/>
        <v>1</v>
      </c>
      <c r="DI11" s="119" t="str">
        <f t="shared" si="0"/>
        <v>1.0</v>
      </c>
      <c r="DJ11" s="137">
        <v>2</v>
      </c>
      <c r="DK11" s="138">
        <v>2</v>
      </c>
      <c r="DL11" s="301">
        <f t="shared" si="39"/>
        <v>13</v>
      </c>
      <c r="DM11" s="310">
        <f t="shared" si="40"/>
        <v>1.6923076923076923</v>
      </c>
      <c r="DN11" s="312" t="str">
        <f t="shared" si="41"/>
        <v>1.69</v>
      </c>
      <c r="DO11" s="296" t="str">
        <f t="shared" si="42"/>
        <v>Lên lớp</v>
      </c>
      <c r="DP11" s="297">
        <f t="shared" si="43"/>
        <v>13</v>
      </c>
      <c r="DQ11" s="298">
        <f t="shared" si="44"/>
        <v>1.6923076923076923</v>
      </c>
      <c r="DR11" s="296" t="str">
        <f t="shared" si="45"/>
        <v>Lên lớp</v>
      </c>
      <c r="DT11" s="395">
        <v>7.4</v>
      </c>
      <c r="DU11" s="239">
        <v>6</v>
      </c>
      <c r="DV11" s="239"/>
      <c r="DW11" s="116">
        <f t="shared" si="46"/>
        <v>6.6</v>
      </c>
      <c r="DX11" s="117">
        <f t="shared" si="47"/>
        <v>6.6</v>
      </c>
      <c r="DY11" s="118" t="str">
        <f t="shared" si="48"/>
        <v>C+</v>
      </c>
      <c r="DZ11" s="119">
        <f t="shared" si="49"/>
        <v>2.5</v>
      </c>
      <c r="EA11" s="119" t="str">
        <f t="shared" si="50"/>
        <v>2.5</v>
      </c>
      <c r="EB11" s="137">
        <v>2</v>
      </c>
      <c r="EC11" s="138">
        <v>2</v>
      </c>
      <c r="ED11" s="148">
        <v>6.4</v>
      </c>
      <c r="EE11" s="189">
        <v>5</v>
      </c>
      <c r="EF11" s="189"/>
      <c r="EG11" s="116">
        <f t="shared" si="51"/>
        <v>5.6</v>
      </c>
      <c r="EH11" s="117">
        <f t="shared" si="52"/>
        <v>5.6</v>
      </c>
      <c r="EI11" s="118" t="str">
        <f t="shared" si="53"/>
        <v>C</v>
      </c>
      <c r="EJ11" s="119">
        <f t="shared" si="54"/>
        <v>2</v>
      </c>
      <c r="EK11" s="119" t="str">
        <f t="shared" si="55"/>
        <v>2.0</v>
      </c>
      <c r="EL11" s="137">
        <v>3</v>
      </c>
      <c r="EM11" s="157">
        <v>3</v>
      </c>
      <c r="EN11" s="248">
        <v>5.6</v>
      </c>
      <c r="EO11" s="239">
        <v>5</v>
      </c>
      <c r="EP11" s="239"/>
      <c r="EQ11" s="116">
        <f t="shared" si="56"/>
        <v>5.2</v>
      </c>
      <c r="ER11" s="117">
        <f t="shared" si="57"/>
        <v>5.2</v>
      </c>
      <c r="ES11" s="118" t="str">
        <f t="shared" si="58"/>
        <v>D+</v>
      </c>
      <c r="ET11" s="119">
        <f t="shared" si="59"/>
        <v>1.5</v>
      </c>
      <c r="EU11" s="119" t="str">
        <f t="shared" si="60"/>
        <v>1.5</v>
      </c>
      <c r="EV11" s="137">
        <v>3</v>
      </c>
      <c r="EW11" s="138">
        <v>3</v>
      </c>
      <c r="EX11" s="209">
        <v>8.8000000000000007</v>
      </c>
      <c r="EY11" s="239">
        <v>8</v>
      </c>
      <c r="EZ11" s="239"/>
      <c r="FA11" s="116">
        <f t="shared" si="61"/>
        <v>8.3000000000000007</v>
      </c>
      <c r="FB11" s="117">
        <f t="shared" si="62"/>
        <v>8.3000000000000007</v>
      </c>
      <c r="FC11" s="118" t="str">
        <f t="shared" si="1"/>
        <v>B+</v>
      </c>
      <c r="FD11" s="119">
        <f t="shared" si="2"/>
        <v>3.5</v>
      </c>
      <c r="FE11" s="119" t="str">
        <f t="shared" si="3"/>
        <v>3.5</v>
      </c>
      <c r="FF11" s="137">
        <v>3</v>
      </c>
      <c r="FG11" s="138">
        <v>3</v>
      </c>
      <c r="FH11" s="209">
        <v>6.3</v>
      </c>
      <c r="FI11" s="239">
        <v>5</v>
      </c>
      <c r="FJ11" s="239"/>
      <c r="FK11" s="116">
        <f t="shared" si="63"/>
        <v>5.5</v>
      </c>
      <c r="FL11" s="117">
        <f t="shared" si="64"/>
        <v>5.5</v>
      </c>
      <c r="FM11" s="118" t="str">
        <f t="shared" si="65"/>
        <v>C</v>
      </c>
      <c r="FN11" s="119">
        <f t="shared" si="66"/>
        <v>2</v>
      </c>
      <c r="FO11" s="119" t="str">
        <f t="shared" si="67"/>
        <v>2.0</v>
      </c>
      <c r="FP11" s="137">
        <v>3</v>
      </c>
      <c r="FQ11" s="138">
        <v>3</v>
      </c>
      <c r="FR11" s="148">
        <v>5</v>
      </c>
      <c r="FS11" s="189">
        <v>7</v>
      </c>
      <c r="FT11" s="189"/>
      <c r="FU11" s="116">
        <f t="shared" si="68"/>
        <v>6.2</v>
      </c>
      <c r="FV11" s="117">
        <f t="shared" si="69"/>
        <v>6.2</v>
      </c>
      <c r="FW11" s="118" t="str">
        <f t="shared" si="70"/>
        <v>C</v>
      </c>
      <c r="FX11" s="119">
        <f t="shared" si="71"/>
        <v>2</v>
      </c>
      <c r="FY11" s="119" t="str">
        <f t="shared" si="72"/>
        <v>2.0</v>
      </c>
      <c r="FZ11" s="137">
        <v>2</v>
      </c>
      <c r="GA11" s="138">
        <v>2</v>
      </c>
      <c r="GB11" s="148">
        <v>6.6</v>
      </c>
      <c r="GC11" s="189">
        <v>6</v>
      </c>
      <c r="GD11" s="189"/>
      <c r="GE11" s="116">
        <f t="shared" si="73"/>
        <v>6.2</v>
      </c>
      <c r="GF11" s="117">
        <f t="shared" si="74"/>
        <v>6.2</v>
      </c>
      <c r="GG11" s="118" t="str">
        <f t="shared" si="75"/>
        <v>C</v>
      </c>
      <c r="GH11" s="119">
        <f t="shared" si="76"/>
        <v>2</v>
      </c>
      <c r="GI11" s="119" t="str">
        <f t="shared" si="77"/>
        <v>2.0</v>
      </c>
      <c r="GJ11" s="137">
        <v>2</v>
      </c>
      <c r="GK11" s="138">
        <v>2</v>
      </c>
      <c r="GL11" s="301">
        <f t="shared" si="78"/>
        <v>18</v>
      </c>
      <c r="GM11" s="310">
        <f t="shared" si="79"/>
        <v>2.2222222222222223</v>
      </c>
      <c r="GN11" s="312" t="str">
        <f t="shared" si="80"/>
        <v>2.22</v>
      </c>
      <c r="GO11" s="189" t="str">
        <f t="shared" si="81"/>
        <v>Lên lớp</v>
      </c>
      <c r="GP11" s="526">
        <f t="shared" si="82"/>
        <v>31</v>
      </c>
      <c r="GQ11" s="310">
        <f t="shared" si="83"/>
        <v>2</v>
      </c>
      <c r="GR11" s="312" t="str">
        <f t="shared" si="84"/>
        <v>2.00</v>
      </c>
      <c r="GS11" s="527">
        <f t="shared" si="85"/>
        <v>31</v>
      </c>
      <c r="GT11" s="528">
        <f t="shared" si="86"/>
        <v>2</v>
      </c>
      <c r="GU11" s="529" t="str">
        <f t="shared" si="87"/>
        <v>Lên lớp</v>
      </c>
      <c r="GV11" s="131"/>
      <c r="GW11" s="414">
        <v>4</v>
      </c>
      <c r="GX11" s="239"/>
      <c r="GY11" s="239"/>
      <c r="GZ11" s="116">
        <f t="shared" si="88"/>
        <v>1.6</v>
      </c>
      <c r="HA11" s="117">
        <f t="shared" si="89"/>
        <v>1.6</v>
      </c>
      <c r="HB11" s="118" t="str">
        <f t="shared" si="90"/>
        <v>F</v>
      </c>
      <c r="HC11" s="119">
        <f t="shared" si="91"/>
        <v>0</v>
      </c>
      <c r="HD11" s="119" t="str">
        <f t="shared" si="92"/>
        <v>0.0</v>
      </c>
      <c r="HE11" s="137">
        <v>3</v>
      </c>
      <c r="HF11" s="138"/>
      <c r="HG11" s="148">
        <v>7.6</v>
      </c>
      <c r="HH11" s="189">
        <v>7</v>
      </c>
      <c r="HI11" s="130"/>
      <c r="HJ11" s="116">
        <f t="shared" si="93"/>
        <v>7.2</v>
      </c>
      <c r="HK11" s="117">
        <f t="shared" si="94"/>
        <v>7.2</v>
      </c>
      <c r="HL11" s="118" t="str">
        <f t="shared" si="95"/>
        <v>B</v>
      </c>
      <c r="HM11" s="119">
        <f t="shared" si="96"/>
        <v>3</v>
      </c>
      <c r="HN11" s="119" t="str">
        <f t="shared" si="97"/>
        <v>3.0</v>
      </c>
      <c r="HO11" s="137">
        <v>2</v>
      </c>
      <c r="HP11" s="138">
        <v>2</v>
      </c>
      <c r="HQ11" s="148">
        <v>6</v>
      </c>
      <c r="HR11" s="239">
        <v>5</v>
      </c>
      <c r="HS11" s="239"/>
      <c r="HT11" s="116">
        <f t="shared" si="98"/>
        <v>5.4</v>
      </c>
      <c r="HU11" s="117">
        <f t="shared" si="99"/>
        <v>5.4</v>
      </c>
      <c r="HV11" s="118" t="str">
        <f t="shared" si="100"/>
        <v>D+</v>
      </c>
      <c r="HW11" s="119">
        <f t="shared" si="101"/>
        <v>1.5</v>
      </c>
      <c r="HX11" s="119" t="str">
        <f t="shared" si="102"/>
        <v>1.5</v>
      </c>
      <c r="HY11" s="137">
        <v>2</v>
      </c>
      <c r="HZ11" s="138">
        <v>2</v>
      </c>
      <c r="IA11" s="148">
        <v>6</v>
      </c>
      <c r="IB11" s="215">
        <v>6.5</v>
      </c>
      <c r="IC11" s="215"/>
      <c r="ID11" s="116">
        <f t="shared" si="103"/>
        <v>6.3</v>
      </c>
      <c r="IE11" s="117">
        <f t="shared" si="104"/>
        <v>6.3</v>
      </c>
      <c r="IF11" s="118" t="str">
        <f t="shared" si="105"/>
        <v>C</v>
      </c>
      <c r="IG11" s="119">
        <f t="shared" si="106"/>
        <v>2</v>
      </c>
      <c r="IH11" s="119" t="str">
        <f t="shared" si="107"/>
        <v>2.0</v>
      </c>
      <c r="II11" s="137">
        <v>5</v>
      </c>
      <c r="IJ11" s="138">
        <v>5</v>
      </c>
      <c r="IK11" s="301">
        <f t="shared" si="108"/>
        <v>12</v>
      </c>
      <c r="IL11" s="310">
        <f t="shared" si="109"/>
        <v>1.5833333333333333</v>
      </c>
      <c r="IM11" s="312" t="str">
        <f t="shared" si="110"/>
        <v>1.58</v>
      </c>
      <c r="IN11" s="130"/>
      <c r="IO11" s="130"/>
      <c r="IP11" s="130"/>
      <c r="IQ11" s="130"/>
      <c r="IR11" s="130"/>
      <c r="IS11" s="130"/>
      <c r="IT11" s="130"/>
      <c r="IU11" s="130"/>
      <c r="IV11" s="130"/>
      <c r="IW11" s="131"/>
    </row>
    <row r="12" spans="1:257" ht="18">
      <c r="A12" s="1">
        <v>12</v>
      </c>
      <c r="B12" s="22" t="s">
        <v>31</v>
      </c>
      <c r="C12" s="36" t="s">
        <v>79</v>
      </c>
      <c r="D12" s="19" t="s">
        <v>80</v>
      </c>
      <c r="E12" s="20" t="s">
        <v>81</v>
      </c>
      <c r="F12" s="20" t="s">
        <v>627</v>
      </c>
      <c r="G12" s="21" t="s">
        <v>82</v>
      </c>
      <c r="H12" s="37" t="s">
        <v>36</v>
      </c>
      <c r="I12" s="22" t="s">
        <v>83</v>
      </c>
      <c r="J12" s="22" t="s">
        <v>37</v>
      </c>
      <c r="K12" s="38" t="s">
        <v>38</v>
      </c>
      <c r="L12" s="38"/>
      <c r="M12" s="38"/>
      <c r="N12" s="38"/>
      <c r="O12" s="38"/>
      <c r="P12" s="38"/>
      <c r="Q12" s="38"/>
      <c r="R12" s="38"/>
      <c r="S12" s="38"/>
      <c r="T12" s="38"/>
      <c r="U12" s="38"/>
      <c r="V12" s="38"/>
      <c r="W12" s="38"/>
      <c r="X12" s="38"/>
      <c r="Y12" s="38"/>
      <c r="Z12" s="38"/>
      <c r="AA12" s="38"/>
      <c r="AB12" s="38"/>
      <c r="AC12" s="38"/>
      <c r="AD12" s="38"/>
      <c r="AE12" s="38"/>
      <c r="AF12" s="38"/>
      <c r="AG12" s="38"/>
      <c r="AH12" s="38"/>
      <c r="AI12" s="38"/>
      <c r="AJ12" s="38"/>
      <c r="AK12" s="38"/>
      <c r="AL12" s="38"/>
      <c r="AM12" s="38"/>
      <c r="AN12" s="38"/>
      <c r="AO12" s="38"/>
      <c r="AP12" s="38"/>
      <c r="AQ12" s="38"/>
      <c r="AR12" s="38"/>
      <c r="AS12" s="38"/>
      <c r="AT12" s="38"/>
      <c r="AU12" s="22"/>
      <c r="AV12" s="368">
        <v>5</v>
      </c>
      <c r="AW12" s="3" t="str">
        <f t="shared" si="111"/>
        <v>D+</v>
      </c>
      <c r="AX12" s="4">
        <f t="shared" si="112"/>
        <v>1.5</v>
      </c>
      <c r="AY12" s="13" t="str">
        <f t="shared" si="113"/>
        <v>1.5</v>
      </c>
      <c r="AZ12" s="104"/>
      <c r="BA12" s="3" t="str">
        <f t="shared" si="114"/>
        <v>F</v>
      </c>
      <c r="BB12" s="4">
        <f t="shared" si="115"/>
        <v>0</v>
      </c>
      <c r="BC12" s="122" t="str">
        <f t="shared" si="116"/>
        <v>0.0</v>
      </c>
      <c r="BD12" s="200">
        <v>5.5</v>
      </c>
      <c r="BE12" s="225">
        <v>2</v>
      </c>
      <c r="BF12" s="225">
        <v>6</v>
      </c>
      <c r="BG12" s="116">
        <f t="shared" si="10"/>
        <v>3.4</v>
      </c>
      <c r="BH12" s="117">
        <f t="shared" si="11"/>
        <v>5.8</v>
      </c>
      <c r="BI12" s="118" t="str">
        <f t="shared" si="12"/>
        <v>C</v>
      </c>
      <c r="BJ12" s="119">
        <f t="shared" si="13"/>
        <v>2</v>
      </c>
      <c r="BK12" s="119" t="str">
        <f t="shared" si="14"/>
        <v>2.0</v>
      </c>
      <c r="BL12" s="137">
        <v>4</v>
      </c>
      <c r="BM12" s="268">
        <v>4</v>
      </c>
      <c r="BN12" s="263">
        <v>6.7</v>
      </c>
      <c r="BO12" s="230">
        <v>5</v>
      </c>
      <c r="BP12" s="230"/>
      <c r="BQ12" s="116">
        <f t="shared" si="15"/>
        <v>5.7</v>
      </c>
      <c r="BR12" s="117">
        <f t="shared" si="16"/>
        <v>5.7</v>
      </c>
      <c r="BS12" s="118" t="str">
        <f t="shared" si="17"/>
        <v>C</v>
      </c>
      <c r="BT12" s="119">
        <f t="shared" si="18"/>
        <v>2</v>
      </c>
      <c r="BU12" s="119" t="str">
        <f t="shared" si="19"/>
        <v>2.0</v>
      </c>
      <c r="BV12" s="137">
        <v>2</v>
      </c>
      <c r="BW12" s="138">
        <v>2</v>
      </c>
      <c r="BX12" s="148">
        <v>6</v>
      </c>
      <c r="BY12" s="239">
        <v>3</v>
      </c>
      <c r="BZ12" s="239"/>
      <c r="CA12" s="116">
        <f t="shared" si="20"/>
        <v>4.2</v>
      </c>
      <c r="CB12" s="117">
        <f t="shared" si="21"/>
        <v>4.2</v>
      </c>
      <c r="CC12" s="118" t="str">
        <f t="shared" si="22"/>
        <v>D</v>
      </c>
      <c r="CD12" s="119">
        <f t="shared" si="23"/>
        <v>1</v>
      </c>
      <c r="CE12" s="119" t="str">
        <f t="shared" si="24"/>
        <v>1.0</v>
      </c>
      <c r="CF12" s="137">
        <v>2</v>
      </c>
      <c r="CG12" s="138">
        <v>2</v>
      </c>
      <c r="CH12" s="200">
        <v>5</v>
      </c>
      <c r="CI12" s="230">
        <v>5</v>
      </c>
      <c r="CJ12" s="230"/>
      <c r="CK12" s="116">
        <f t="shared" si="25"/>
        <v>5</v>
      </c>
      <c r="CL12" s="117">
        <f t="shared" si="26"/>
        <v>5</v>
      </c>
      <c r="CM12" s="118" t="str">
        <f t="shared" si="27"/>
        <v>D+</v>
      </c>
      <c r="CN12" s="119">
        <f t="shared" si="28"/>
        <v>1.5</v>
      </c>
      <c r="CO12" s="119" t="str">
        <f t="shared" si="29"/>
        <v>1.5</v>
      </c>
      <c r="CP12" s="155">
        <v>2</v>
      </c>
      <c r="CQ12" s="156">
        <v>2</v>
      </c>
      <c r="CR12" s="215">
        <v>8</v>
      </c>
      <c r="CS12" s="189">
        <v>5</v>
      </c>
      <c r="CT12" s="189"/>
      <c r="CU12" s="116">
        <f t="shared" si="30"/>
        <v>6.2</v>
      </c>
      <c r="CV12" s="117">
        <f t="shared" si="31"/>
        <v>6.2</v>
      </c>
      <c r="CW12" s="118" t="str">
        <f t="shared" si="32"/>
        <v>C</v>
      </c>
      <c r="CX12" s="119">
        <f t="shared" si="33"/>
        <v>2</v>
      </c>
      <c r="CY12" s="119" t="str">
        <f t="shared" si="34"/>
        <v>2.0</v>
      </c>
      <c r="CZ12" s="137">
        <v>1</v>
      </c>
      <c r="DA12" s="138">
        <v>1</v>
      </c>
      <c r="DB12" s="171">
        <v>4.7</v>
      </c>
      <c r="DC12" s="239"/>
      <c r="DD12" s="239"/>
      <c r="DE12" s="116">
        <f t="shared" si="35"/>
        <v>1.9</v>
      </c>
      <c r="DF12" s="117">
        <f t="shared" si="36"/>
        <v>1.9</v>
      </c>
      <c r="DG12" s="118" t="str">
        <f t="shared" si="37"/>
        <v>F</v>
      </c>
      <c r="DH12" s="119">
        <f t="shared" si="38"/>
        <v>0</v>
      </c>
      <c r="DI12" s="119" t="str">
        <f t="shared" si="0"/>
        <v>0.0</v>
      </c>
      <c r="DJ12" s="137">
        <v>2</v>
      </c>
      <c r="DK12" s="138"/>
      <c r="DL12" s="301">
        <f t="shared" si="39"/>
        <v>13</v>
      </c>
      <c r="DM12" s="310">
        <f t="shared" si="40"/>
        <v>1.4615384615384615</v>
      </c>
      <c r="DN12" s="312" t="str">
        <f t="shared" si="41"/>
        <v>1.46</v>
      </c>
      <c r="DO12" s="296" t="str">
        <f t="shared" si="42"/>
        <v>Lên lớp</v>
      </c>
      <c r="DP12" s="297">
        <f t="shared" si="43"/>
        <v>11</v>
      </c>
      <c r="DQ12" s="298">
        <f t="shared" si="44"/>
        <v>1.7272727272727273</v>
      </c>
      <c r="DR12" s="296" t="str">
        <f t="shared" si="45"/>
        <v>Lên lớp</v>
      </c>
      <c r="DT12" s="395">
        <v>6.4</v>
      </c>
      <c r="DU12" s="239">
        <v>6</v>
      </c>
      <c r="DV12" s="239"/>
      <c r="DW12" s="116">
        <f t="shared" si="46"/>
        <v>6.2</v>
      </c>
      <c r="DX12" s="117">
        <f t="shared" si="47"/>
        <v>6.2</v>
      </c>
      <c r="DY12" s="118" t="str">
        <f t="shared" si="48"/>
        <v>C</v>
      </c>
      <c r="DZ12" s="119">
        <f t="shared" si="49"/>
        <v>2</v>
      </c>
      <c r="EA12" s="119" t="str">
        <f t="shared" si="50"/>
        <v>2.0</v>
      </c>
      <c r="EB12" s="137">
        <v>2</v>
      </c>
      <c r="EC12" s="138">
        <v>2</v>
      </c>
      <c r="ED12" s="148">
        <v>5</v>
      </c>
      <c r="EE12" s="189">
        <v>5</v>
      </c>
      <c r="EF12" s="189"/>
      <c r="EG12" s="116">
        <f t="shared" si="51"/>
        <v>5</v>
      </c>
      <c r="EH12" s="117">
        <f t="shared" si="52"/>
        <v>5</v>
      </c>
      <c r="EI12" s="118" t="str">
        <f t="shared" si="53"/>
        <v>D+</v>
      </c>
      <c r="EJ12" s="119">
        <f t="shared" si="54"/>
        <v>1.5</v>
      </c>
      <c r="EK12" s="119" t="str">
        <f t="shared" si="55"/>
        <v>1.5</v>
      </c>
      <c r="EL12" s="137">
        <v>3</v>
      </c>
      <c r="EM12" s="157">
        <v>3</v>
      </c>
      <c r="EN12" s="248">
        <v>5.7</v>
      </c>
      <c r="EO12" s="239">
        <v>6</v>
      </c>
      <c r="EP12" s="239"/>
      <c r="EQ12" s="116">
        <f t="shared" si="56"/>
        <v>5.9</v>
      </c>
      <c r="ER12" s="117">
        <f t="shared" si="57"/>
        <v>5.9</v>
      </c>
      <c r="ES12" s="118" t="str">
        <f t="shared" si="58"/>
        <v>C</v>
      </c>
      <c r="ET12" s="119">
        <f t="shared" si="59"/>
        <v>2</v>
      </c>
      <c r="EU12" s="119" t="str">
        <f t="shared" si="60"/>
        <v>2.0</v>
      </c>
      <c r="EV12" s="137">
        <v>3</v>
      </c>
      <c r="EW12" s="138">
        <v>3</v>
      </c>
      <c r="EX12" s="209">
        <v>8</v>
      </c>
      <c r="EY12" s="239">
        <v>9</v>
      </c>
      <c r="EZ12" s="239"/>
      <c r="FA12" s="116">
        <f t="shared" si="61"/>
        <v>8.6</v>
      </c>
      <c r="FB12" s="117">
        <f t="shared" si="62"/>
        <v>8.6</v>
      </c>
      <c r="FC12" s="118" t="str">
        <f t="shared" si="1"/>
        <v>A</v>
      </c>
      <c r="FD12" s="119">
        <f t="shared" si="2"/>
        <v>4</v>
      </c>
      <c r="FE12" s="119" t="str">
        <f t="shared" si="3"/>
        <v>4.0</v>
      </c>
      <c r="FF12" s="137">
        <v>3</v>
      </c>
      <c r="FG12" s="138">
        <v>3</v>
      </c>
      <c r="FH12" s="209">
        <v>5.6</v>
      </c>
      <c r="FI12" s="239">
        <v>7</v>
      </c>
      <c r="FJ12" s="239"/>
      <c r="FK12" s="116">
        <f t="shared" si="63"/>
        <v>6.4</v>
      </c>
      <c r="FL12" s="117">
        <f t="shared" si="64"/>
        <v>6.4</v>
      </c>
      <c r="FM12" s="118" t="str">
        <f t="shared" si="65"/>
        <v>C</v>
      </c>
      <c r="FN12" s="119">
        <f t="shared" si="66"/>
        <v>2</v>
      </c>
      <c r="FO12" s="119" t="str">
        <f t="shared" si="67"/>
        <v>2.0</v>
      </c>
      <c r="FP12" s="137">
        <v>3</v>
      </c>
      <c r="FQ12" s="138">
        <v>3</v>
      </c>
      <c r="FR12" s="148">
        <v>8</v>
      </c>
      <c r="FS12" s="189">
        <v>8</v>
      </c>
      <c r="FT12" s="189"/>
      <c r="FU12" s="116">
        <f t="shared" si="68"/>
        <v>8</v>
      </c>
      <c r="FV12" s="117">
        <f t="shared" si="69"/>
        <v>8</v>
      </c>
      <c r="FW12" s="118" t="str">
        <f t="shared" si="70"/>
        <v>B+</v>
      </c>
      <c r="FX12" s="119">
        <f t="shared" si="71"/>
        <v>3.5</v>
      </c>
      <c r="FY12" s="119" t="str">
        <f t="shared" si="72"/>
        <v>3.5</v>
      </c>
      <c r="FZ12" s="137">
        <v>2</v>
      </c>
      <c r="GA12" s="138">
        <v>2</v>
      </c>
      <c r="GB12" s="148">
        <v>6.4</v>
      </c>
      <c r="GC12" s="189">
        <v>7</v>
      </c>
      <c r="GD12" s="189"/>
      <c r="GE12" s="116">
        <f t="shared" si="73"/>
        <v>6.8</v>
      </c>
      <c r="GF12" s="117">
        <f t="shared" si="74"/>
        <v>6.8</v>
      </c>
      <c r="GG12" s="118" t="str">
        <f t="shared" si="75"/>
        <v>C+</v>
      </c>
      <c r="GH12" s="119">
        <f t="shared" si="76"/>
        <v>2.5</v>
      </c>
      <c r="GI12" s="119" t="str">
        <f t="shared" si="77"/>
        <v>2.5</v>
      </c>
      <c r="GJ12" s="137">
        <v>2</v>
      </c>
      <c r="GK12" s="138">
        <v>2</v>
      </c>
      <c r="GL12" s="301">
        <f t="shared" si="78"/>
        <v>18</v>
      </c>
      <c r="GM12" s="310">
        <f t="shared" si="79"/>
        <v>2.4722222222222223</v>
      </c>
      <c r="GN12" s="312" t="str">
        <f t="shared" si="80"/>
        <v>2.47</v>
      </c>
      <c r="GO12" s="189" t="str">
        <f t="shared" si="81"/>
        <v>Lên lớp</v>
      </c>
      <c r="GP12" s="526">
        <f t="shared" si="82"/>
        <v>31</v>
      </c>
      <c r="GQ12" s="310">
        <f t="shared" si="83"/>
        <v>2.0483870967741935</v>
      </c>
      <c r="GR12" s="312" t="str">
        <f t="shared" si="84"/>
        <v>2.05</v>
      </c>
      <c r="GS12" s="527">
        <f t="shared" si="85"/>
        <v>29</v>
      </c>
      <c r="GT12" s="528">
        <f t="shared" si="86"/>
        <v>2.1896551724137931</v>
      </c>
      <c r="GU12" s="529" t="str">
        <f t="shared" si="87"/>
        <v>Lên lớp</v>
      </c>
      <c r="GV12" s="131"/>
      <c r="GW12" s="414">
        <v>4.3</v>
      </c>
      <c r="GX12" s="239"/>
      <c r="GY12" s="239"/>
      <c r="GZ12" s="116">
        <f t="shared" si="88"/>
        <v>1.7</v>
      </c>
      <c r="HA12" s="117">
        <f t="shared" si="89"/>
        <v>1.7</v>
      </c>
      <c r="HB12" s="118" t="str">
        <f t="shared" si="90"/>
        <v>F</v>
      </c>
      <c r="HC12" s="119">
        <f t="shared" si="91"/>
        <v>0</v>
      </c>
      <c r="HD12" s="119" t="str">
        <f t="shared" si="92"/>
        <v>0.0</v>
      </c>
      <c r="HE12" s="137">
        <v>3</v>
      </c>
      <c r="HF12" s="138"/>
      <c r="HG12" s="148">
        <v>6.6</v>
      </c>
      <c r="HH12" s="189">
        <v>6</v>
      </c>
      <c r="HI12" s="130"/>
      <c r="HJ12" s="116">
        <f t="shared" si="93"/>
        <v>6.2</v>
      </c>
      <c r="HK12" s="117">
        <f t="shared" si="94"/>
        <v>6.2</v>
      </c>
      <c r="HL12" s="118" t="str">
        <f t="shared" si="95"/>
        <v>C</v>
      </c>
      <c r="HM12" s="119">
        <f t="shared" si="96"/>
        <v>2</v>
      </c>
      <c r="HN12" s="119" t="str">
        <f t="shared" si="97"/>
        <v>2.0</v>
      </c>
      <c r="HO12" s="137">
        <v>2</v>
      </c>
      <c r="HP12" s="138">
        <v>2</v>
      </c>
      <c r="HQ12" s="148">
        <v>6.4</v>
      </c>
      <c r="HR12" s="239">
        <v>6</v>
      </c>
      <c r="HS12" s="239"/>
      <c r="HT12" s="116">
        <f t="shared" si="98"/>
        <v>6.2</v>
      </c>
      <c r="HU12" s="117">
        <f t="shared" si="99"/>
        <v>6.2</v>
      </c>
      <c r="HV12" s="118" t="str">
        <f t="shared" si="100"/>
        <v>C</v>
      </c>
      <c r="HW12" s="119">
        <f t="shared" si="101"/>
        <v>2</v>
      </c>
      <c r="HX12" s="119" t="str">
        <f t="shared" si="102"/>
        <v>2.0</v>
      </c>
      <c r="HY12" s="137">
        <v>2</v>
      </c>
      <c r="HZ12" s="138">
        <v>2</v>
      </c>
      <c r="IA12" s="148">
        <v>5</v>
      </c>
      <c r="IB12" s="215">
        <v>5.5</v>
      </c>
      <c r="IC12" s="215"/>
      <c r="ID12" s="116">
        <f t="shared" si="103"/>
        <v>5.3</v>
      </c>
      <c r="IE12" s="117">
        <f t="shared" si="104"/>
        <v>5.3</v>
      </c>
      <c r="IF12" s="118" t="str">
        <f t="shared" si="105"/>
        <v>D+</v>
      </c>
      <c r="IG12" s="119">
        <f t="shared" si="106"/>
        <v>1.5</v>
      </c>
      <c r="IH12" s="119" t="str">
        <f t="shared" si="107"/>
        <v>1.5</v>
      </c>
      <c r="II12" s="137">
        <v>5</v>
      </c>
      <c r="IJ12" s="138">
        <v>5</v>
      </c>
      <c r="IK12" s="301">
        <f t="shared" si="108"/>
        <v>12</v>
      </c>
      <c r="IL12" s="310">
        <f t="shared" si="109"/>
        <v>1.2916666666666667</v>
      </c>
      <c r="IM12" s="312" t="str">
        <f t="shared" si="110"/>
        <v>1.29</v>
      </c>
      <c r="IN12" s="130"/>
      <c r="IO12" s="130"/>
      <c r="IP12" s="130"/>
      <c r="IQ12" s="130"/>
      <c r="IR12" s="130"/>
      <c r="IS12" s="130"/>
      <c r="IT12" s="130"/>
      <c r="IU12" s="130"/>
      <c r="IV12" s="130"/>
      <c r="IW12" s="131"/>
    </row>
    <row r="13" spans="1:257" ht="18">
      <c r="A13" s="1">
        <v>13</v>
      </c>
      <c r="B13" s="39" t="s">
        <v>31</v>
      </c>
      <c r="C13" s="36" t="s">
        <v>84</v>
      </c>
      <c r="D13" s="19" t="s">
        <v>85</v>
      </c>
      <c r="E13" s="20" t="s">
        <v>27</v>
      </c>
      <c r="F13" s="20"/>
      <c r="G13" s="21" t="s">
        <v>86</v>
      </c>
      <c r="H13" s="37" t="s">
        <v>36</v>
      </c>
      <c r="I13" s="22" t="s">
        <v>87</v>
      </c>
      <c r="J13" s="22" t="s">
        <v>37</v>
      </c>
      <c r="K13" s="38" t="s">
        <v>38</v>
      </c>
      <c r="L13" s="38"/>
      <c r="M13" s="38"/>
      <c r="N13" s="38"/>
      <c r="O13" s="38"/>
      <c r="P13" s="38"/>
      <c r="Q13" s="38"/>
      <c r="R13" s="38"/>
      <c r="S13" s="38"/>
      <c r="T13" s="38"/>
      <c r="U13" s="38"/>
      <c r="V13" s="38"/>
      <c r="W13" s="38"/>
      <c r="X13" s="38"/>
      <c r="Y13" s="38"/>
      <c r="Z13" s="38"/>
      <c r="AA13" s="38"/>
      <c r="AB13" s="38"/>
      <c r="AC13" s="38"/>
      <c r="AD13" s="38"/>
      <c r="AE13" s="38"/>
      <c r="AF13" s="38"/>
      <c r="AG13" s="38"/>
      <c r="AH13" s="38"/>
      <c r="AI13" s="38"/>
      <c r="AJ13" s="38"/>
      <c r="AK13" s="38"/>
      <c r="AL13" s="38"/>
      <c r="AM13" s="38"/>
      <c r="AN13" s="38"/>
      <c r="AO13" s="38"/>
      <c r="AP13" s="38"/>
      <c r="AQ13" s="38"/>
      <c r="AR13" s="38"/>
      <c r="AS13" s="38"/>
      <c r="AT13" s="38"/>
      <c r="AU13" s="22"/>
      <c r="AV13" s="368">
        <v>5</v>
      </c>
      <c r="AW13" s="3" t="str">
        <f t="shared" si="111"/>
        <v>D+</v>
      </c>
      <c r="AX13" s="4">
        <f t="shared" si="112"/>
        <v>1.5</v>
      </c>
      <c r="AY13" s="13" t="str">
        <f t="shared" si="113"/>
        <v>1.5</v>
      </c>
      <c r="AZ13" s="104"/>
      <c r="BA13" s="3" t="str">
        <f t="shared" si="114"/>
        <v>F</v>
      </c>
      <c r="BB13" s="4">
        <f t="shared" si="115"/>
        <v>0</v>
      </c>
      <c r="BC13" s="122" t="str">
        <f t="shared" si="116"/>
        <v>0.0</v>
      </c>
      <c r="BD13" s="200">
        <v>5.2</v>
      </c>
      <c r="BE13" s="225">
        <v>3</v>
      </c>
      <c r="BF13" s="225">
        <v>6</v>
      </c>
      <c r="BG13" s="116">
        <f t="shared" si="10"/>
        <v>3.9</v>
      </c>
      <c r="BH13" s="117">
        <f t="shared" si="11"/>
        <v>5.7</v>
      </c>
      <c r="BI13" s="118" t="str">
        <f t="shared" si="12"/>
        <v>C</v>
      </c>
      <c r="BJ13" s="119">
        <f t="shared" si="13"/>
        <v>2</v>
      </c>
      <c r="BK13" s="119" t="str">
        <f t="shared" si="14"/>
        <v>2.0</v>
      </c>
      <c r="BL13" s="137">
        <v>4</v>
      </c>
      <c r="BM13" s="268">
        <v>4</v>
      </c>
      <c r="BN13" s="263">
        <v>7</v>
      </c>
      <c r="BO13" s="232"/>
      <c r="BP13" s="230">
        <v>7</v>
      </c>
      <c r="BQ13" s="116">
        <f t="shared" si="15"/>
        <v>2.8</v>
      </c>
      <c r="BR13" s="117">
        <f t="shared" si="16"/>
        <v>7</v>
      </c>
      <c r="BS13" s="118" t="str">
        <f t="shared" si="17"/>
        <v>B</v>
      </c>
      <c r="BT13" s="119">
        <f t="shared" si="18"/>
        <v>3</v>
      </c>
      <c r="BU13" s="119" t="str">
        <f t="shared" si="19"/>
        <v>3.0</v>
      </c>
      <c r="BV13" s="137">
        <v>2</v>
      </c>
      <c r="BW13" s="138">
        <v>2</v>
      </c>
      <c r="BX13" s="148">
        <v>7.8</v>
      </c>
      <c r="BY13" s="239">
        <v>6</v>
      </c>
      <c r="BZ13" s="239"/>
      <c r="CA13" s="116">
        <f t="shared" si="20"/>
        <v>6.7</v>
      </c>
      <c r="CB13" s="117">
        <f t="shared" si="21"/>
        <v>6.7</v>
      </c>
      <c r="CC13" s="118" t="str">
        <f t="shared" si="22"/>
        <v>C+</v>
      </c>
      <c r="CD13" s="119">
        <f t="shared" si="23"/>
        <v>2.5</v>
      </c>
      <c r="CE13" s="119" t="str">
        <f t="shared" si="24"/>
        <v>2.5</v>
      </c>
      <c r="CF13" s="137">
        <v>2</v>
      </c>
      <c r="CG13" s="138">
        <v>2</v>
      </c>
      <c r="CH13" s="200">
        <v>7</v>
      </c>
      <c r="CI13" s="230">
        <v>8</v>
      </c>
      <c r="CJ13" s="230"/>
      <c r="CK13" s="116">
        <f t="shared" si="25"/>
        <v>7.6</v>
      </c>
      <c r="CL13" s="117">
        <f t="shared" si="26"/>
        <v>7.6</v>
      </c>
      <c r="CM13" s="118" t="str">
        <f t="shared" si="27"/>
        <v>B</v>
      </c>
      <c r="CN13" s="119">
        <f t="shared" si="28"/>
        <v>3</v>
      </c>
      <c r="CO13" s="119" t="str">
        <f t="shared" si="29"/>
        <v>3.0</v>
      </c>
      <c r="CP13" s="155">
        <v>2</v>
      </c>
      <c r="CQ13" s="156">
        <v>2</v>
      </c>
      <c r="CR13" s="215">
        <v>6.3</v>
      </c>
      <c r="CS13" s="189">
        <v>8</v>
      </c>
      <c r="CT13" s="189"/>
      <c r="CU13" s="116">
        <f t="shared" si="30"/>
        <v>7.3</v>
      </c>
      <c r="CV13" s="117">
        <f t="shared" si="31"/>
        <v>7.3</v>
      </c>
      <c r="CW13" s="118" t="str">
        <f t="shared" si="32"/>
        <v>B</v>
      </c>
      <c r="CX13" s="119">
        <f t="shared" si="33"/>
        <v>3</v>
      </c>
      <c r="CY13" s="119" t="str">
        <f t="shared" si="34"/>
        <v>3.0</v>
      </c>
      <c r="CZ13" s="137">
        <v>1</v>
      </c>
      <c r="DA13" s="138">
        <v>1</v>
      </c>
      <c r="DB13" s="148">
        <v>7</v>
      </c>
      <c r="DC13" s="239">
        <v>4</v>
      </c>
      <c r="DD13" s="239"/>
      <c r="DE13" s="116">
        <f t="shared" si="35"/>
        <v>5.2</v>
      </c>
      <c r="DF13" s="117">
        <f t="shared" si="36"/>
        <v>5.2</v>
      </c>
      <c r="DG13" s="118" t="str">
        <f t="shared" si="37"/>
        <v>D+</v>
      </c>
      <c r="DH13" s="119">
        <f t="shared" si="38"/>
        <v>1.5</v>
      </c>
      <c r="DI13" s="119" t="str">
        <f t="shared" si="0"/>
        <v>1.5</v>
      </c>
      <c r="DJ13" s="137">
        <v>2</v>
      </c>
      <c r="DK13" s="138">
        <v>2</v>
      </c>
      <c r="DL13" s="301">
        <f t="shared" si="39"/>
        <v>13</v>
      </c>
      <c r="DM13" s="310">
        <f t="shared" si="40"/>
        <v>2.3846153846153846</v>
      </c>
      <c r="DN13" s="312" t="str">
        <f t="shared" si="41"/>
        <v>2.38</v>
      </c>
      <c r="DO13" s="296" t="str">
        <f t="shared" si="42"/>
        <v>Lên lớp</v>
      </c>
      <c r="DP13" s="297">
        <f t="shared" si="43"/>
        <v>13</v>
      </c>
      <c r="DQ13" s="298">
        <f t="shared" si="44"/>
        <v>2.3846153846153846</v>
      </c>
      <c r="DR13" s="296" t="str">
        <f t="shared" si="45"/>
        <v>Lên lớp</v>
      </c>
      <c r="DT13" s="395">
        <v>5.8</v>
      </c>
      <c r="DU13" s="239">
        <v>7</v>
      </c>
      <c r="DV13" s="239"/>
      <c r="DW13" s="116">
        <f t="shared" si="46"/>
        <v>6.5</v>
      </c>
      <c r="DX13" s="117">
        <f t="shared" si="47"/>
        <v>6.5</v>
      </c>
      <c r="DY13" s="118" t="str">
        <f t="shared" si="48"/>
        <v>C+</v>
      </c>
      <c r="DZ13" s="119">
        <f t="shared" si="49"/>
        <v>2.5</v>
      </c>
      <c r="EA13" s="119" t="str">
        <f t="shared" si="50"/>
        <v>2.5</v>
      </c>
      <c r="EB13" s="137">
        <v>2</v>
      </c>
      <c r="EC13" s="138">
        <v>2</v>
      </c>
      <c r="ED13" s="148">
        <v>7.4</v>
      </c>
      <c r="EE13" s="189">
        <v>8</v>
      </c>
      <c r="EF13" s="189"/>
      <c r="EG13" s="116">
        <f t="shared" si="51"/>
        <v>7.8</v>
      </c>
      <c r="EH13" s="117">
        <f t="shared" si="52"/>
        <v>7.8</v>
      </c>
      <c r="EI13" s="118" t="str">
        <f t="shared" si="53"/>
        <v>B</v>
      </c>
      <c r="EJ13" s="119">
        <f t="shared" si="54"/>
        <v>3</v>
      </c>
      <c r="EK13" s="119" t="str">
        <f t="shared" si="55"/>
        <v>3.0</v>
      </c>
      <c r="EL13" s="137">
        <v>3</v>
      </c>
      <c r="EM13" s="157">
        <v>3</v>
      </c>
      <c r="EN13" s="248">
        <v>7.9</v>
      </c>
      <c r="EO13" s="239">
        <v>5</v>
      </c>
      <c r="EP13" s="239"/>
      <c r="EQ13" s="116">
        <f t="shared" si="56"/>
        <v>6.2</v>
      </c>
      <c r="ER13" s="117">
        <f t="shared" si="57"/>
        <v>6.2</v>
      </c>
      <c r="ES13" s="118" t="str">
        <f t="shared" si="58"/>
        <v>C</v>
      </c>
      <c r="ET13" s="119">
        <f t="shared" si="59"/>
        <v>2</v>
      </c>
      <c r="EU13" s="119" t="str">
        <f t="shared" si="60"/>
        <v>2.0</v>
      </c>
      <c r="EV13" s="137">
        <v>3</v>
      </c>
      <c r="EW13" s="138">
        <v>3</v>
      </c>
      <c r="EX13" s="209">
        <v>8</v>
      </c>
      <c r="EY13" s="239">
        <v>9</v>
      </c>
      <c r="EZ13" s="239"/>
      <c r="FA13" s="116">
        <f t="shared" si="61"/>
        <v>8.6</v>
      </c>
      <c r="FB13" s="117">
        <f t="shared" si="62"/>
        <v>8.6</v>
      </c>
      <c r="FC13" s="118" t="str">
        <f t="shared" si="1"/>
        <v>A</v>
      </c>
      <c r="FD13" s="119">
        <f t="shared" si="2"/>
        <v>4</v>
      </c>
      <c r="FE13" s="119" t="str">
        <f t="shared" si="3"/>
        <v>4.0</v>
      </c>
      <c r="FF13" s="137">
        <v>3</v>
      </c>
      <c r="FG13" s="138">
        <v>3</v>
      </c>
      <c r="FH13" s="209">
        <v>5.7</v>
      </c>
      <c r="FI13" s="239">
        <v>6</v>
      </c>
      <c r="FJ13" s="239"/>
      <c r="FK13" s="116">
        <f t="shared" si="63"/>
        <v>5.9</v>
      </c>
      <c r="FL13" s="117">
        <f t="shared" si="64"/>
        <v>5.9</v>
      </c>
      <c r="FM13" s="118" t="str">
        <f t="shared" si="65"/>
        <v>C</v>
      </c>
      <c r="FN13" s="119">
        <f t="shared" si="66"/>
        <v>2</v>
      </c>
      <c r="FO13" s="119" t="str">
        <f t="shared" si="67"/>
        <v>2.0</v>
      </c>
      <c r="FP13" s="137">
        <v>3</v>
      </c>
      <c r="FQ13" s="138">
        <v>3</v>
      </c>
      <c r="FR13" s="148">
        <v>7</v>
      </c>
      <c r="FS13" s="189">
        <v>8</v>
      </c>
      <c r="FT13" s="189"/>
      <c r="FU13" s="116">
        <f t="shared" si="68"/>
        <v>7.6</v>
      </c>
      <c r="FV13" s="117">
        <f t="shared" si="69"/>
        <v>7.6</v>
      </c>
      <c r="FW13" s="118" t="str">
        <f t="shared" si="70"/>
        <v>B</v>
      </c>
      <c r="FX13" s="119">
        <f t="shared" si="71"/>
        <v>3</v>
      </c>
      <c r="FY13" s="119" t="str">
        <f t="shared" si="72"/>
        <v>3.0</v>
      </c>
      <c r="FZ13" s="137">
        <v>2</v>
      </c>
      <c r="GA13" s="138">
        <v>2</v>
      </c>
      <c r="GB13" s="171">
        <v>0</v>
      </c>
      <c r="GC13" s="189"/>
      <c r="GD13" s="189"/>
      <c r="GE13" s="116">
        <f t="shared" si="73"/>
        <v>0</v>
      </c>
      <c r="GF13" s="117">
        <f t="shared" si="74"/>
        <v>0</v>
      </c>
      <c r="GG13" s="118" t="str">
        <f t="shared" si="75"/>
        <v>F</v>
      </c>
      <c r="GH13" s="119">
        <f t="shared" si="76"/>
        <v>0</v>
      </c>
      <c r="GI13" s="119" t="str">
        <f t="shared" si="77"/>
        <v>0.0</v>
      </c>
      <c r="GJ13" s="137">
        <v>2</v>
      </c>
      <c r="GK13" s="138"/>
      <c r="GL13" s="301">
        <f t="shared" si="78"/>
        <v>18</v>
      </c>
      <c r="GM13" s="310">
        <f t="shared" si="79"/>
        <v>2.4444444444444446</v>
      </c>
      <c r="GN13" s="312" t="str">
        <f t="shared" si="80"/>
        <v>2.44</v>
      </c>
      <c r="GO13" s="189" t="str">
        <f t="shared" si="81"/>
        <v>Lên lớp</v>
      </c>
      <c r="GP13" s="526">
        <f t="shared" si="82"/>
        <v>31</v>
      </c>
      <c r="GQ13" s="310">
        <f t="shared" si="83"/>
        <v>2.4193548387096775</v>
      </c>
      <c r="GR13" s="312" t="str">
        <f t="shared" si="84"/>
        <v>2.42</v>
      </c>
      <c r="GS13" s="527">
        <f t="shared" si="85"/>
        <v>29</v>
      </c>
      <c r="GT13" s="528">
        <f t="shared" si="86"/>
        <v>2.5862068965517242</v>
      </c>
      <c r="GU13" s="529" t="str">
        <f t="shared" si="87"/>
        <v>Lên lớp</v>
      </c>
      <c r="GV13" s="131"/>
      <c r="GW13" s="414">
        <v>1</v>
      </c>
      <c r="GX13" s="239"/>
      <c r="GY13" s="239"/>
      <c r="GZ13" s="116">
        <f t="shared" si="88"/>
        <v>0.4</v>
      </c>
      <c r="HA13" s="117">
        <f t="shared" si="89"/>
        <v>0.4</v>
      </c>
      <c r="HB13" s="118" t="str">
        <f t="shared" si="90"/>
        <v>F</v>
      </c>
      <c r="HC13" s="119">
        <f t="shared" si="91"/>
        <v>0</v>
      </c>
      <c r="HD13" s="119" t="str">
        <f t="shared" si="92"/>
        <v>0.0</v>
      </c>
      <c r="HE13" s="137">
        <v>3</v>
      </c>
      <c r="HF13" s="138"/>
      <c r="HG13" s="148">
        <v>7.2</v>
      </c>
      <c r="HH13" s="189">
        <v>7</v>
      </c>
      <c r="HI13" s="130"/>
      <c r="HJ13" s="116">
        <f t="shared" si="93"/>
        <v>7.1</v>
      </c>
      <c r="HK13" s="117">
        <f t="shared" si="94"/>
        <v>7.1</v>
      </c>
      <c r="HL13" s="118" t="str">
        <f t="shared" si="95"/>
        <v>B</v>
      </c>
      <c r="HM13" s="119">
        <f t="shared" si="96"/>
        <v>3</v>
      </c>
      <c r="HN13" s="119" t="str">
        <f t="shared" si="97"/>
        <v>3.0</v>
      </c>
      <c r="HO13" s="137">
        <v>2</v>
      </c>
      <c r="HP13" s="138">
        <v>2</v>
      </c>
      <c r="HQ13" s="148">
        <v>5.8</v>
      </c>
      <c r="HR13" s="239">
        <v>6</v>
      </c>
      <c r="HS13" s="239"/>
      <c r="HT13" s="116">
        <f t="shared" si="98"/>
        <v>5.9</v>
      </c>
      <c r="HU13" s="117">
        <f t="shared" si="99"/>
        <v>5.9</v>
      </c>
      <c r="HV13" s="118" t="str">
        <f t="shared" si="100"/>
        <v>C</v>
      </c>
      <c r="HW13" s="119">
        <f t="shared" si="101"/>
        <v>2</v>
      </c>
      <c r="HX13" s="119" t="str">
        <f t="shared" si="102"/>
        <v>2.0</v>
      </c>
      <c r="HY13" s="137">
        <v>2</v>
      </c>
      <c r="HZ13" s="138">
        <v>2</v>
      </c>
      <c r="IA13" s="148">
        <v>5</v>
      </c>
      <c r="IB13" s="215">
        <v>5</v>
      </c>
      <c r="IC13" s="215"/>
      <c r="ID13" s="116">
        <f t="shared" si="103"/>
        <v>5</v>
      </c>
      <c r="IE13" s="117">
        <f t="shared" si="104"/>
        <v>5</v>
      </c>
      <c r="IF13" s="118" t="str">
        <f t="shared" si="105"/>
        <v>D+</v>
      </c>
      <c r="IG13" s="119">
        <f t="shared" si="106"/>
        <v>1.5</v>
      </c>
      <c r="IH13" s="119" t="str">
        <f t="shared" si="107"/>
        <v>1.5</v>
      </c>
      <c r="II13" s="137">
        <v>5</v>
      </c>
      <c r="IJ13" s="138">
        <v>5</v>
      </c>
      <c r="IK13" s="301">
        <f t="shared" si="108"/>
        <v>12</v>
      </c>
      <c r="IL13" s="310">
        <f t="shared" si="109"/>
        <v>1.4583333333333333</v>
      </c>
      <c r="IM13" s="312" t="str">
        <f t="shared" si="110"/>
        <v>1.46</v>
      </c>
      <c r="IN13" s="130"/>
      <c r="IO13" s="130"/>
      <c r="IP13" s="130"/>
      <c r="IQ13" s="130"/>
      <c r="IR13" s="130"/>
      <c r="IS13" s="130"/>
      <c r="IT13" s="130"/>
      <c r="IU13" s="130"/>
      <c r="IV13" s="130"/>
      <c r="IW13" s="131"/>
    </row>
    <row r="14" spans="1:257" ht="18">
      <c r="A14" s="1">
        <v>14</v>
      </c>
      <c r="B14" s="22" t="s">
        <v>31</v>
      </c>
      <c r="C14" s="36" t="s">
        <v>88</v>
      </c>
      <c r="D14" s="19" t="s">
        <v>89</v>
      </c>
      <c r="E14" s="20" t="s">
        <v>36</v>
      </c>
      <c r="F14" s="20"/>
      <c r="G14" s="21" t="s">
        <v>90</v>
      </c>
      <c r="H14" s="37" t="s">
        <v>36</v>
      </c>
      <c r="I14" s="22" t="s">
        <v>626</v>
      </c>
      <c r="J14" s="22" t="s">
        <v>37</v>
      </c>
      <c r="K14" s="38" t="s">
        <v>38</v>
      </c>
      <c r="L14" s="38"/>
      <c r="M14" s="38"/>
      <c r="N14" s="38"/>
      <c r="O14" s="38"/>
      <c r="P14" s="38"/>
      <c r="Q14" s="38"/>
      <c r="R14" s="38"/>
      <c r="S14" s="38"/>
      <c r="T14" s="38"/>
      <c r="U14" s="38"/>
      <c r="V14" s="38"/>
      <c r="W14" s="38"/>
      <c r="X14" s="38"/>
      <c r="Y14" s="38"/>
      <c r="Z14" s="38"/>
      <c r="AA14" s="38"/>
      <c r="AB14" s="38"/>
      <c r="AC14" s="38"/>
      <c r="AD14" s="38"/>
      <c r="AE14" s="38"/>
      <c r="AF14" s="38"/>
      <c r="AG14" s="38"/>
      <c r="AH14" s="38"/>
      <c r="AI14" s="38"/>
      <c r="AJ14" s="38"/>
      <c r="AK14" s="38"/>
      <c r="AL14" s="38"/>
      <c r="AM14" s="38"/>
      <c r="AN14" s="38"/>
      <c r="AO14" s="38"/>
      <c r="AP14" s="38"/>
      <c r="AQ14" s="38"/>
      <c r="AR14" s="38"/>
      <c r="AS14" s="38"/>
      <c r="AT14" s="38"/>
      <c r="AU14" s="22"/>
      <c r="AV14" s="368">
        <v>5</v>
      </c>
      <c r="AW14" s="3" t="str">
        <f t="shared" si="111"/>
        <v>D+</v>
      </c>
      <c r="AX14" s="4">
        <f t="shared" si="112"/>
        <v>1.5</v>
      </c>
      <c r="AY14" s="13" t="str">
        <f t="shared" si="113"/>
        <v>1.5</v>
      </c>
      <c r="AZ14" s="15">
        <v>6</v>
      </c>
      <c r="BA14" s="3" t="str">
        <f t="shared" si="114"/>
        <v>C</v>
      </c>
      <c r="BB14" s="4">
        <f t="shared" si="115"/>
        <v>2</v>
      </c>
      <c r="BC14" s="122" t="str">
        <f t="shared" si="116"/>
        <v>2.0</v>
      </c>
      <c r="BD14" s="200">
        <v>6.2</v>
      </c>
      <c r="BE14" s="225">
        <v>4</v>
      </c>
      <c r="BF14" s="225"/>
      <c r="BG14" s="116">
        <f t="shared" si="10"/>
        <v>4.9000000000000004</v>
      </c>
      <c r="BH14" s="117">
        <f t="shared" si="11"/>
        <v>4.9000000000000004</v>
      </c>
      <c r="BI14" s="118" t="str">
        <f t="shared" si="12"/>
        <v>D</v>
      </c>
      <c r="BJ14" s="119">
        <f t="shared" si="13"/>
        <v>1</v>
      </c>
      <c r="BK14" s="119" t="str">
        <f t="shared" si="14"/>
        <v>1.0</v>
      </c>
      <c r="BL14" s="137">
        <v>4</v>
      </c>
      <c r="BM14" s="268">
        <v>4</v>
      </c>
      <c r="BN14" s="263">
        <v>6</v>
      </c>
      <c r="BO14" s="230">
        <v>4</v>
      </c>
      <c r="BP14" s="230"/>
      <c r="BQ14" s="116">
        <f t="shared" si="15"/>
        <v>4.8</v>
      </c>
      <c r="BR14" s="117">
        <f t="shared" si="16"/>
        <v>4.8</v>
      </c>
      <c r="BS14" s="118" t="str">
        <f t="shared" si="17"/>
        <v>D</v>
      </c>
      <c r="BT14" s="119">
        <f t="shared" si="18"/>
        <v>1</v>
      </c>
      <c r="BU14" s="119" t="str">
        <f t="shared" si="19"/>
        <v>1.0</v>
      </c>
      <c r="BV14" s="137">
        <v>2</v>
      </c>
      <c r="BW14" s="138">
        <v>2</v>
      </c>
      <c r="BX14" s="148">
        <v>5</v>
      </c>
      <c r="BY14" s="239">
        <v>3</v>
      </c>
      <c r="BZ14" s="239">
        <v>5</v>
      </c>
      <c r="CA14" s="116">
        <f t="shared" si="20"/>
        <v>3.8</v>
      </c>
      <c r="CB14" s="117">
        <f t="shared" si="21"/>
        <v>5</v>
      </c>
      <c r="CC14" s="118" t="str">
        <f t="shared" si="22"/>
        <v>D+</v>
      </c>
      <c r="CD14" s="119">
        <f t="shared" si="23"/>
        <v>1.5</v>
      </c>
      <c r="CE14" s="119" t="str">
        <f t="shared" si="24"/>
        <v>1.5</v>
      </c>
      <c r="CF14" s="137">
        <v>2</v>
      </c>
      <c r="CG14" s="138">
        <v>2</v>
      </c>
      <c r="CH14" s="200">
        <v>5.7</v>
      </c>
      <c r="CI14" s="230">
        <v>2</v>
      </c>
      <c r="CJ14" s="230">
        <v>5</v>
      </c>
      <c r="CK14" s="116">
        <f t="shared" si="25"/>
        <v>3.5</v>
      </c>
      <c r="CL14" s="117">
        <f t="shared" si="26"/>
        <v>5.3</v>
      </c>
      <c r="CM14" s="118" t="str">
        <f t="shared" si="27"/>
        <v>D+</v>
      </c>
      <c r="CN14" s="119">
        <f t="shared" si="28"/>
        <v>1.5</v>
      </c>
      <c r="CO14" s="119" t="str">
        <f t="shared" si="29"/>
        <v>1.5</v>
      </c>
      <c r="CP14" s="155">
        <v>2</v>
      </c>
      <c r="CQ14" s="156">
        <v>2</v>
      </c>
      <c r="CR14" s="215">
        <v>5.3</v>
      </c>
      <c r="CS14" s="189">
        <v>8</v>
      </c>
      <c r="CT14" s="189"/>
      <c r="CU14" s="116">
        <f t="shared" si="30"/>
        <v>6.9</v>
      </c>
      <c r="CV14" s="117">
        <f t="shared" si="31"/>
        <v>6.9</v>
      </c>
      <c r="CW14" s="118" t="str">
        <f t="shared" si="32"/>
        <v>C+</v>
      </c>
      <c r="CX14" s="119">
        <f t="shared" si="33"/>
        <v>2.5</v>
      </c>
      <c r="CY14" s="119" t="str">
        <f t="shared" si="34"/>
        <v>2.5</v>
      </c>
      <c r="CZ14" s="137">
        <v>1</v>
      </c>
      <c r="DA14" s="138">
        <v>1</v>
      </c>
      <c r="DB14" s="171">
        <v>1.3</v>
      </c>
      <c r="DC14" s="239"/>
      <c r="DD14" s="239"/>
      <c r="DE14" s="116">
        <f t="shared" si="35"/>
        <v>0.5</v>
      </c>
      <c r="DF14" s="117">
        <f t="shared" si="36"/>
        <v>0.5</v>
      </c>
      <c r="DG14" s="118" t="str">
        <f t="shared" si="37"/>
        <v>F</v>
      </c>
      <c r="DH14" s="119">
        <f t="shared" si="38"/>
        <v>0</v>
      </c>
      <c r="DI14" s="119" t="str">
        <f t="shared" si="0"/>
        <v>0.0</v>
      </c>
      <c r="DJ14" s="137">
        <v>2</v>
      </c>
      <c r="DK14" s="138"/>
      <c r="DL14" s="301">
        <f t="shared" si="39"/>
        <v>13</v>
      </c>
      <c r="DM14" s="310">
        <f t="shared" si="40"/>
        <v>1.1153846153846154</v>
      </c>
      <c r="DN14" s="312" t="str">
        <f t="shared" si="41"/>
        <v>1.12</v>
      </c>
      <c r="DO14" s="296" t="str">
        <f t="shared" si="42"/>
        <v>Lên lớp</v>
      </c>
      <c r="DP14" s="297">
        <f t="shared" si="43"/>
        <v>11</v>
      </c>
      <c r="DQ14" s="298">
        <f t="shared" si="44"/>
        <v>1.3181818181818181</v>
      </c>
      <c r="DR14" s="296" t="str">
        <f t="shared" si="45"/>
        <v>Lên lớp</v>
      </c>
      <c r="DT14" s="395">
        <v>5.8</v>
      </c>
      <c r="DU14" s="239">
        <v>3</v>
      </c>
      <c r="DV14" s="239"/>
      <c r="DW14" s="116">
        <f t="shared" si="46"/>
        <v>4.0999999999999996</v>
      </c>
      <c r="DX14" s="117">
        <f t="shared" si="47"/>
        <v>4.0999999999999996</v>
      </c>
      <c r="DY14" s="118" t="str">
        <f t="shared" si="48"/>
        <v>D</v>
      </c>
      <c r="DZ14" s="119">
        <f t="shared" si="49"/>
        <v>1</v>
      </c>
      <c r="EA14" s="119" t="str">
        <f t="shared" si="50"/>
        <v>1.0</v>
      </c>
      <c r="EB14" s="137">
        <v>2</v>
      </c>
      <c r="EC14" s="138">
        <v>2</v>
      </c>
      <c r="ED14" s="148">
        <v>6.6</v>
      </c>
      <c r="EE14" s="189">
        <v>5</v>
      </c>
      <c r="EF14" s="189"/>
      <c r="EG14" s="116">
        <f t="shared" si="51"/>
        <v>5.6</v>
      </c>
      <c r="EH14" s="117">
        <f t="shared" si="52"/>
        <v>5.6</v>
      </c>
      <c r="EI14" s="118" t="str">
        <f t="shared" si="53"/>
        <v>C</v>
      </c>
      <c r="EJ14" s="119">
        <f t="shared" si="54"/>
        <v>2</v>
      </c>
      <c r="EK14" s="119" t="str">
        <f t="shared" si="55"/>
        <v>2.0</v>
      </c>
      <c r="EL14" s="137">
        <v>3</v>
      </c>
      <c r="EM14" s="157">
        <v>3</v>
      </c>
      <c r="EN14" s="248">
        <v>5</v>
      </c>
      <c r="EO14" s="239">
        <v>5</v>
      </c>
      <c r="EP14" s="239"/>
      <c r="EQ14" s="116">
        <f t="shared" si="56"/>
        <v>5</v>
      </c>
      <c r="ER14" s="117">
        <f t="shared" si="57"/>
        <v>5</v>
      </c>
      <c r="ES14" s="118" t="str">
        <f t="shared" si="58"/>
        <v>D+</v>
      </c>
      <c r="ET14" s="119">
        <f t="shared" si="59"/>
        <v>1.5</v>
      </c>
      <c r="EU14" s="119" t="str">
        <f t="shared" si="60"/>
        <v>1.5</v>
      </c>
      <c r="EV14" s="137">
        <v>3</v>
      </c>
      <c r="EW14" s="138">
        <v>3</v>
      </c>
      <c r="EX14" s="209">
        <v>8.1999999999999993</v>
      </c>
      <c r="EY14" s="239">
        <v>9</v>
      </c>
      <c r="EZ14" s="239"/>
      <c r="FA14" s="116">
        <f t="shared" si="61"/>
        <v>8.6999999999999993</v>
      </c>
      <c r="FB14" s="117">
        <f t="shared" si="62"/>
        <v>8.6999999999999993</v>
      </c>
      <c r="FC14" s="118" t="str">
        <f t="shared" si="1"/>
        <v>A</v>
      </c>
      <c r="FD14" s="119">
        <f t="shared" si="2"/>
        <v>4</v>
      </c>
      <c r="FE14" s="119" t="str">
        <f t="shared" si="3"/>
        <v>4.0</v>
      </c>
      <c r="FF14" s="137">
        <v>3</v>
      </c>
      <c r="FG14" s="138">
        <v>3</v>
      </c>
      <c r="FH14" s="209">
        <v>6.3</v>
      </c>
      <c r="FI14" s="239">
        <v>4</v>
      </c>
      <c r="FJ14" s="239"/>
      <c r="FK14" s="116">
        <f t="shared" si="63"/>
        <v>4.9000000000000004</v>
      </c>
      <c r="FL14" s="117">
        <f t="shared" si="64"/>
        <v>4.9000000000000004</v>
      </c>
      <c r="FM14" s="118" t="str">
        <f t="shared" si="65"/>
        <v>D</v>
      </c>
      <c r="FN14" s="119">
        <f t="shared" si="66"/>
        <v>1</v>
      </c>
      <c r="FO14" s="119" t="str">
        <f t="shared" si="67"/>
        <v>1.0</v>
      </c>
      <c r="FP14" s="137">
        <v>3</v>
      </c>
      <c r="FQ14" s="138">
        <v>3</v>
      </c>
      <c r="FR14" s="171">
        <v>4</v>
      </c>
      <c r="FS14" s="189"/>
      <c r="FT14" s="189"/>
      <c r="FU14" s="116">
        <f t="shared" si="68"/>
        <v>1.6</v>
      </c>
      <c r="FV14" s="117">
        <f t="shared" si="69"/>
        <v>1.6</v>
      </c>
      <c r="FW14" s="118" t="str">
        <f t="shared" si="70"/>
        <v>F</v>
      </c>
      <c r="FX14" s="119">
        <f t="shared" si="71"/>
        <v>0</v>
      </c>
      <c r="FY14" s="119" t="str">
        <f t="shared" si="72"/>
        <v>0.0</v>
      </c>
      <c r="FZ14" s="137">
        <v>2</v>
      </c>
      <c r="GA14" s="138"/>
      <c r="GB14" s="148">
        <v>6.8</v>
      </c>
      <c r="GC14" s="189">
        <v>5</v>
      </c>
      <c r="GD14" s="189"/>
      <c r="GE14" s="116">
        <f t="shared" si="73"/>
        <v>5.7</v>
      </c>
      <c r="GF14" s="117">
        <f t="shared" si="74"/>
        <v>5.7</v>
      </c>
      <c r="GG14" s="118" t="str">
        <f t="shared" si="75"/>
        <v>C</v>
      </c>
      <c r="GH14" s="119">
        <f t="shared" si="76"/>
        <v>2</v>
      </c>
      <c r="GI14" s="119" t="str">
        <f t="shared" si="77"/>
        <v>2.0</v>
      </c>
      <c r="GJ14" s="137">
        <v>2</v>
      </c>
      <c r="GK14" s="138">
        <v>2</v>
      </c>
      <c r="GL14" s="301">
        <f t="shared" si="78"/>
        <v>18</v>
      </c>
      <c r="GM14" s="310">
        <f t="shared" si="79"/>
        <v>1.75</v>
      </c>
      <c r="GN14" s="312" t="str">
        <f t="shared" si="80"/>
        <v>1.75</v>
      </c>
      <c r="GO14" s="189" t="str">
        <f t="shared" si="81"/>
        <v>Lên lớp</v>
      </c>
      <c r="GP14" s="526">
        <f t="shared" si="82"/>
        <v>31</v>
      </c>
      <c r="GQ14" s="310">
        <f t="shared" si="83"/>
        <v>1.4838709677419355</v>
      </c>
      <c r="GR14" s="312" t="str">
        <f t="shared" si="84"/>
        <v>1.48</v>
      </c>
      <c r="GS14" s="527">
        <f t="shared" si="85"/>
        <v>27</v>
      </c>
      <c r="GT14" s="528">
        <f t="shared" si="86"/>
        <v>1.7037037037037037</v>
      </c>
      <c r="GU14" s="529" t="str">
        <f t="shared" si="87"/>
        <v>Lên lớp</v>
      </c>
      <c r="GV14" s="131"/>
      <c r="GW14" s="414">
        <v>4.3</v>
      </c>
      <c r="GX14" s="239"/>
      <c r="GY14" s="239"/>
      <c r="GZ14" s="116">
        <f t="shared" si="88"/>
        <v>1.7</v>
      </c>
      <c r="HA14" s="117">
        <f t="shared" si="89"/>
        <v>1.7</v>
      </c>
      <c r="HB14" s="118" t="str">
        <f t="shared" si="90"/>
        <v>F</v>
      </c>
      <c r="HC14" s="119">
        <f t="shared" si="91"/>
        <v>0</v>
      </c>
      <c r="HD14" s="119" t="str">
        <f t="shared" si="92"/>
        <v>0.0</v>
      </c>
      <c r="HE14" s="137">
        <v>3</v>
      </c>
      <c r="HF14" s="138"/>
      <c r="HG14" s="148">
        <v>5.4</v>
      </c>
      <c r="HH14" s="189">
        <v>5</v>
      </c>
      <c r="HI14" s="130"/>
      <c r="HJ14" s="116">
        <f t="shared" si="93"/>
        <v>5.2</v>
      </c>
      <c r="HK14" s="117">
        <f t="shared" si="94"/>
        <v>5.2</v>
      </c>
      <c r="HL14" s="118" t="str">
        <f t="shared" si="95"/>
        <v>D+</v>
      </c>
      <c r="HM14" s="119">
        <f t="shared" si="96"/>
        <v>1.5</v>
      </c>
      <c r="HN14" s="119" t="str">
        <f t="shared" si="97"/>
        <v>1.5</v>
      </c>
      <c r="HO14" s="137">
        <v>2</v>
      </c>
      <c r="HP14" s="138">
        <v>2</v>
      </c>
      <c r="HQ14" s="148">
        <v>7</v>
      </c>
      <c r="HR14" s="239">
        <v>6</v>
      </c>
      <c r="HS14" s="239"/>
      <c r="HT14" s="116">
        <f t="shared" si="98"/>
        <v>6.4</v>
      </c>
      <c r="HU14" s="117">
        <f t="shared" si="99"/>
        <v>6.4</v>
      </c>
      <c r="HV14" s="118" t="str">
        <f t="shared" si="100"/>
        <v>C</v>
      </c>
      <c r="HW14" s="119">
        <f t="shared" si="101"/>
        <v>2</v>
      </c>
      <c r="HX14" s="119" t="str">
        <f t="shared" si="102"/>
        <v>2.0</v>
      </c>
      <c r="HY14" s="137">
        <v>2</v>
      </c>
      <c r="HZ14" s="138">
        <v>2</v>
      </c>
      <c r="IA14" s="148">
        <v>7</v>
      </c>
      <c r="IB14" s="215">
        <v>7.2</v>
      </c>
      <c r="IC14" s="215"/>
      <c r="ID14" s="116">
        <f t="shared" si="103"/>
        <v>7.1</v>
      </c>
      <c r="IE14" s="117">
        <f t="shared" si="104"/>
        <v>7.1</v>
      </c>
      <c r="IF14" s="118" t="str">
        <f t="shared" si="105"/>
        <v>B</v>
      </c>
      <c r="IG14" s="119">
        <f t="shared" si="106"/>
        <v>3</v>
      </c>
      <c r="IH14" s="119" t="str">
        <f t="shared" si="107"/>
        <v>3.0</v>
      </c>
      <c r="II14" s="137">
        <v>5</v>
      </c>
      <c r="IJ14" s="138">
        <v>5</v>
      </c>
      <c r="IK14" s="301">
        <f t="shared" si="108"/>
        <v>12</v>
      </c>
      <c r="IL14" s="310">
        <f t="shared" si="109"/>
        <v>1.8333333333333333</v>
      </c>
      <c r="IM14" s="312" t="str">
        <f t="shared" si="110"/>
        <v>1.83</v>
      </c>
      <c r="IN14" s="130"/>
      <c r="IO14" s="130"/>
      <c r="IP14" s="130"/>
      <c r="IQ14" s="130"/>
      <c r="IR14" s="130"/>
      <c r="IS14" s="130"/>
      <c r="IT14" s="130"/>
      <c r="IU14" s="130"/>
      <c r="IV14" s="130"/>
      <c r="IW14" s="131"/>
    </row>
    <row r="15" spans="1:257" ht="18">
      <c r="A15" s="1">
        <v>15</v>
      </c>
      <c r="B15" s="39" t="s">
        <v>31</v>
      </c>
      <c r="C15" s="36" t="s">
        <v>91</v>
      </c>
      <c r="D15" s="19" t="s">
        <v>92</v>
      </c>
      <c r="E15" s="20" t="s">
        <v>36</v>
      </c>
      <c r="F15" s="20"/>
      <c r="G15" s="21" t="s">
        <v>93</v>
      </c>
      <c r="H15" s="37" t="s">
        <v>36</v>
      </c>
      <c r="I15" s="22" t="s">
        <v>67</v>
      </c>
      <c r="J15" s="22" t="s">
        <v>37</v>
      </c>
      <c r="K15" s="38" t="s">
        <v>38</v>
      </c>
      <c r="L15" s="38"/>
      <c r="M15" s="38"/>
      <c r="N15" s="38"/>
      <c r="O15" s="38"/>
      <c r="P15" s="38"/>
      <c r="Q15" s="38"/>
      <c r="R15" s="38"/>
      <c r="S15" s="38"/>
      <c r="T15" s="38"/>
      <c r="U15" s="38"/>
      <c r="V15" s="38"/>
      <c r="W15" s="38"/>
      <c r="X15" s="38"/>
      <c r="Y15" s="38"/>
      <c r="Z15" s="38"/>
      <c r="AA15" s="38"/>
      <c r="AB15" s="38"/>
      <c r="AC15" s="38"/>
      <c r="AD15" s="38"/>
      <c r="AE15" s="38"/>
      <c r="AF15" s="38"/>
      <c r="AG15" s="38"/>
      <c r="AH15" s="38"/>
      <c r="AI15" s="38"/>
      <c r="AJ15" s="38"/>
      <c r="AK15" s="38"/>
      <c r="AL15" s="38"/>
      <c r="AM15" s="38"/>
      <c r="AN15" s="38"/>
      <c r="AO15" s="38"/>
      <c r="AP15" s="38"/>
      <c r="AQ15" s="38"/>
      <c r="AR15" s="38"/>
      <c r="AS15" s="38"/>
      <c r="AT15" s="38"/>
      <c r="AU15" s="22"/>
      <c r="AV15" s="368">
        <v>5</v>
      </c>
      <c r="AW15" s="3" t="str">
        <f t="shared" si="111"/>
        <v>D+</v>
      </c>
      <c r="AX15" s="4">
        <f t="shared" si="112"/>
        <v>1.5</v>
      </c>
      <c r="AY15" s="13" t="str">
        <f t="shared" si="113"/>
        <v>1.5</v>
      </c>
      <c r="AZ15" s="15">
        <v>6</v>
      </c>
      <c r="BA15" s="3" t="str">
        <f t="shared" si="114"/>
        <v>C</v>
      </c>
      <c r="BB15" s="4">
        <f t="shared" si="115"/>
        <v>2</v>
      </c>
      <c r="BC15" s="122" t="str">
        <f t="shared" si="116"/>
        <v>2.0</v>
      </c>
      <c r="BD15" s="200">
        <v>5.3</v>
      </c>
      <c r="BE15" s="225">
        <v>3</v>
      </c>
      <c r="BF15" s="225">
        <v>5</v>
      </c>
      <c r="BG15" s="116">
        <f t="shared" si="10"/>
        <v>3.9</v>
      </c>
      <c r="BH15" s="117">
        <f t="shared" si="11"/>
        <v>5.0999999999999996</v>
      </c>
      <c r="BI15" s="118" t="str">
        <f t="shared" si="12"/>
        <v>D+</v>
      </c>
      <c r="BJ15" s="119">
        <f t="shared" si="13"/>
        <v>1.5</v>
      </c>
      <c r="BK15" s="119" t="str">
        <f t="shared" si="14"/>
        <v>1.5</v>
      </c>
      <c r="BL15" s="137">
        <v>4</v>
      </c>
      <c r="BM15" s="268">
        <v>4</v>
      </c>
      <c r="BN15" s="263">
        <v>5</v>
      </c>
      <c r="BO15" s="230">
        <v>6</v>
      </c>
      <c r="BP15" s="230"/>
      <c r="BQ15" s="116">
        <f t="shared" si="15"/>
        <v>5.6</v>
      </c>
      <c r="BR15" s="117">
        <f t="shared" si="16"/>
        <v>5.6</v>
      </c>
      <c r="BS15" s="118" t="str">
        <f t="shared" si="17"/>
        <v>C</v>
      </c>
      <c r="BT15" s="119">
        <f t="shared" si="18"/>
        <v>2</v>
      </c>
      <c r="BU15" s="119" t="str">
        <f t="shared" si="19"/>
        <v>2.0</v>
      </c>
      <c r="BV15" s="137">
        <v>2</v>
      </c>
      <c r="BW15" s="138">
        <v>2</v>
      </c>
      <c r="BX15" s="148">
        <v>5</v>
      </c>
      <c r="BY15" s="239">
        <v>3</v>
      </c>
      <c r="BZ15" s="239">
        <v>5</v>
      </c>
      <c r="CA15" s="116">
        <f t="shared" si="20"/>
        <v>3.8</v>
      </c>
      <c r="CB15" s="117">
        <f t="shared" si="21"/>
        <v>5</v>
      </c>
      <c r="CC15" s="118" t="str">
        <f t="shared" si="22"/>
        <v>D+</v>
      </c>
      <c r="CD15" s="119">
        <f t="shared" si="23"/>
        <v>1.5</v>
      </c>
      <c r="CE15" s="119" t="str">
        <f t="shared" si="24"/>
        <v>1.5</v>
      </c>
      <c r="CF15" s="137">
        <v>2</v>
      </c>
      <c r="CG15" s="138">
        <v>2</v>
      </c>
      <c r="CH15" s="200">
        <v>6.7</v>
      </c>
      <c r="CI15" s="230">
        <v>4</v>
      </c>
      <c r="CJ15" s="230"/>
      <c r="CK15" s="116">
        <f t="shared" si="25"/>
        <v>5.0999999999999996</v>
      </c>
      <c r="CL15" s="117">
        <f t="shared" si="26"/>
        <v>5.0999999999999996</v>
      </c>
      <c r="CM15" s="118" t="str">
        <f t="shared" si="27"/>
        <v>D+</v>
      </c>
      <c r="CN15" s="119">
        <f t="shared" si="28"/>
        <v>1.5</v>
      </c>
      <c r="CO15" s="119" t="str">
        <f t="shared" si="29"/>
        <v>1.5</v>
      </c>
      <c r="CP15" s="155">
        <v>2</v>
      </c>
      <c r="CQ15" s="156">
        <v>2</v>
      </c>
      <c r="CR15" s="215">
        <v>5.3</v>
      </c>
      <c r="CS15" s="189">
        <v>5</v>
      </c>
      <c r="CT15" s="189"/>
      <c r="CU15" s="116">
        <f t="shared" si="30"/>
        <v>5.0999999999999996</v>
      </c>
      <c r="CV15" s="117">
        <f t="shared" si="31"/>
        <v>5.0999999999999996</v>
      </c>
      <c r="CW15" s="118" t="str">
        <f t="shared" si="32"/>
        <v>D+</v>
      </c>
      <c r="CX15" s="119">
        <f t="shared" si="33"/>
        <v>1.5</v>
      </c>
      <c r="CY15" s="119" t="str">
        <f t="shared" si="34"/>
        <v>1.5</v>
      </c>
      <c r="CZ15" s="137">
        <v>1</v>
      </c>
      <c r="DA15" s="138">
        <v>1</v>
      </c>
      <c r="DB15" s="148">
        <v>7</v>
      </c>
      <c r="DC15" s="239">
        <v>1</v>
      </c>
      <c r="DD15" s="239">
        <v>2</v>
      </c>
      <c r="DE15" s="116">
        <f t="shared" si="35"/>
        <v>3.4</v>
      </c>
      <c r="DF15" s="117">
        <f t="shared" si="36"/>
        <v>4</v>
      </c>
      <c r="DG15" s="118" t="str">
        <f t="shared" si="37"/>
        <v>D</v>
      </c>
      <c r="DH15" s="119">
        <f t="shared" si="38"/>
        <v>1</v>
      </c>
      <c r="DI15" s="119" t="str">
        <f t="shared" si="0"/>
        <v>1.0</v>
      </c>
      <c r="DJ15" s="137">
        <v>2</v>
      </c>
      <c r="DK15" s="138">
        <v>2</v>
      </c>
      <c r="DL15" s="301">
        <f t="shared" si="39"/>
        <v>13</v>
      </c>
      <c r="DM15" s="310">
        <f t="shared" si="40"/>
        <v>1.5</v>
      </c>
      <c r="DN15" s="312" t="str">
        <f t="shared" si="41"/>
        <v>1.50</v>
      </c>
      <c r="DO15" s="296" t="str">
        <f t="shared" si="42"/>
        <v>Lên lớp</v>
      </c>
      <c r="DP15" s="297">
        <f t="shared" si="43"/>
        <v>13</v>
      </c>
      <c r="DQ15" s="298">
        <f t="shared" si="44"/>
        <v>1.5</v>
      </c>
      <c r="DR15" s="296" t="str">
        <f t="shared" si="45"/>
        <v>Lên lớp</v>
      </c>
      <c r="DT15" s="395">
        <v>5.4</v>
      </c>
      <c r="DU15" s="239">
        <v>6</v>
      </c>
      <c r="DV15" s="239"/>
      <c r="DW15" s="116">
        <f t="shared" si="46"/>
        <v>5.8</v>
      </c>
      <c r="DX15" s="117">
        <f t="shared" si="47"/>
        <v>5.8</v>
      </c>
      <c r="DY15" s="118" t="str">
        <f t="shared" si="48"/>
        <v>C</v>
      </c>
      <c r="DZ15" s="119">
        <f t="shared" si="49"/>
        <v>2</v>
      </c>
      <c r="EA15" s="119" t="str">
        <f t="shared" si="50"/>
        <v>2.0</v>
      </c>
      <c r="EB15" s="137">
        <v>2</v>
      </c>
      <c r="EC15" s="138">
        <v>2</v>
      </c>
      <c r="ED15" s="148">
        <v>5.4</v>
      </c>
      <c r="EE15" s="189">
        <v>7</v>
      </c>
      <c r="EF15" s="189"/>
      <c r="EG15" s="116">
        <f t="shared" si="51"/>
        <v>6.4</v>
      </c>
      <c r="EH15" s="117">
        <f t="shared" si="52"/>
        <v>6.4</v>
      </c>
      <c r="EI15" s="118" t="str">
        <f t="shared" si="53"/>
        <v>C</v>
      </c>
      <c r="EJ15" s="119">
        <f t="shared" si="54"/>
        <v>2</v>
      </c>
      <c r="EK15" s="119" t="str">
        <f t="shared" si="55"/>
        <v>2.0</v>
      </c>
      <c r="EL15" s="137">
        <v>3</v>
      </c>
      <c r="EM15" s="157">
        <v>3</v>
      </c>
      <c r="EN15" s="248">
        <v>5</v>
      </c>
      <c r="EO15" s="239">
        <v>5</v>
      </c>
      <c r="EP15" s="239"/>
      <c r="EQ15" s="116">
        <f t="shared" si="56"/>
        <v>5</v>
      </c>
      <c r="ER15" s="117">
        <f t="shared" si="57"/>
        <v>5</v>
      </c>
      <c r="ES15" s="118" t="str">
        <f t="shared" si="58"/>
        <v>D+</v>
      </c>
      <c r="ET15" s="119">
        <f t="shared" si="59"/>
        <v>1.5</v>
      </c>
      <c r="EU15" s="119" t="str">
        <f t="shared" si="60"/>
        <v>1.5</v>
      </c>
      <c r="EV15" s="137">
        <v>3</v>
      </c>
      <c r="EW15" s="138">
        <v>3</v>
      </c>
      <c r="EX15" s="209">
        <v>8.4</v>
      </c>
      <c r="EY15" s="239">
        <v>7</v>
      </c>
      <c r="EZ15" s="239"/>
      <c r="FA15" s="116">
        <f t="shared" si="61"/>
        <v>7.6</v>
      </c>
      <c r="FB15" s="117">
        <f t="shared" si="62"/>
        <v>7.6</v>
      </c>
      <c r="FC15" s="118" t="str">
        <f t="shared" si="1"/>
        <v>B</v>
      </c>
      <c r="FD15" s="119">
        <f t="shared" si="2"/>
        <v>3</v>
      </c>
      <c r="FE15" s="119" t="str">
        <f t="shared" si="3"/>
        <v>3.0</v>
      </c>
      <c r="FF15" s="137">
        <v>3</v>
      </c>
      <c r="FG15" s="138">
        <v>3</v>
      </c>
      <c r="FH15" s="209">
        <v>6.1</v>
      </c>
      <c r="FI15" s="239">
        <v>4</v>
      </c>
      <c r="FJ15" s="239"/>
      <c r="FK15" s="116">
        <f t="shared" si="63"/>
        <v>4.8</v>
      </c>
      <c r="FL15" s="117">
        <f t="shared" si="64"/>
        <v>4.8</v>
      </c>
      <c r="FM15" s="118" t="str">
        <f t="shared" si="65"/>
        <v>D</v>
      </c>
      <c r="FN15" s="119">
        <f t="shared" si="66"/>
        <v>1</v>
      </c>
      <c r="FO15" s="119" t="str">
        <f t="shared" si="67"/>
        <v>1.0</v>
      </c>
      <c r="FP15" s="137">
        <v>3</v>
      </c>
      <c r="FQ15" s="138">
        <v>3</v>
      </c>
      <c r="FR15" s="148">
        <v>5.3</v>
      </c>
      <c r="FS15" s="189">
        <v>7</v>
      </c>
      <c r="FT15" s="189"/>
      <c r="FU15" s="116">
        <f t="shared" si="68"/>
        <v>6.3</v>
      </c>
      <c r="FV15" s="117">
        <f t="shared" si="69"/>
        <v>6.3</v>
      </c>
      <c r="FW15" s="118" t="str">
        <f t="shared" si="70"/>
        <v>C</v>
      </c>
      <c r="FX15" s="119">
        <f t="shared" si="71"/>
        <v>2</v>
      </c>
      <c r="FY15" s="119" t="str">
        <f t="shared" si="72"/>
        <v>2.0</v>
      </c>
      <c r="FZ15" s="137">
        <v>2</v>
      </c>
      <c r="GA15" s="138">
        <v>2</v>
      </c>
      <c r="GB15" s="148">
        <v>6.2</v>
      </c>
      <c r="GC15" s="189">
        <v>5</v>
      </c>
      <c r="GD15" s="189"/>
      <c r="GE15" s="116">
        <f t="shared" si="73"/>
        <v>5.5</v>
      </c>
      <c r="GF15" s="117">
        <f t="shared" si="74"/>
        <v>5.5</v>
      </c>
      <c r="GG15" s="118" t="str">
        <f t="shared" si="75"/>
        <v>C</v>
      </c>
      <c r="GH15" s="119">
        <f t="shared" si="76"/>
        <v>2</v>
      </c>
      <c r="GI15" s="119" t="str">
        <f t="shared" si="77"/>
        <v>2.0</v>
      </c>
      <c r="GJ15" s="137">
        <v>2</v>
      </c>
      <c r="GK15" s="138">
        <v>2</v>
      </c>
      <c r="GL15" s="301">
        <f t="shared" si="78"/>
        <v>18</v>
      </c>
      <c r="GM15" s="310">
        <f t="shared" si="79"/>
        <v>1.9166666666666667</v>
      </c>
      <c r="GN15" s="312" t="str">
        <f t="shared" si="80"/>
        <v>1.92</v>
      </c>
      <c r="GO15" s="189" t="str">
        <f t="shared" si="81"/>
        <v>Lên lớp</v>
      </c>
      <c r="GP15" s="526">
        <f t="shared" si="82"/>
        <v>31</v>
      </c>
      <c r="GQ15" s="310">
        <f t="shared" si="83"/>
        <v>1.7419354838709677</v>
      </c>
      <c r="GR15" s="312" t="str">
        <f t="shared" si="84"/>
        <v>1.74</v>
      </c>
      <c r="GS15" s="527">
        <f t="shared" si="85"/>
        <v>31</v>
      </c>
      <c r="GT15" s="528">
        <f t="shared" si="86"/>
        <v>1.7419354838709677</v>
      </c>
      <c r="GU15" s="529" t="str">
        <f t="shared" si="87"/>
        <v>Lên lớp</v>
      </c>
      <c r="GV15" s="131"/>
      <c r="GW15" s="414">
        <v>4.3</v>
      </c>
      <c r="GX15" s="239"/>
      <c r="GY15" s="239"/>
      <c r="GZ15" s="116">
        <f t="shared" si="88"/>
        <v>1.7</v>
      </c>
      <c r="HA15" s="117">
        <f t="shared" si="89"/>
        <v>1.7</v>
      </c>
      <c r="HB15" s="118" t="str">
        <f t="shared" si="90"/>
        <v>F</v>
      </c>
      <c r="HC15" s="119">
        <f t="shared" si="91"/>
        <v>0</v>
      </c>
      <c r="HD15" s="119" t="str">
        <f t="shared" si="92"/>
        <v>0.0</v>
      </c>
      <c r="HE15" s="137">
        <v>3</v>
      </c>
      <c r="HF15" s="138"/>
      <c r="HG15" s="148">
        <v>5.4</v>
      </c>
      <c r="HH15" s="189">
        <v>5</v>
      </c>
      <c r="HI15" s="130"/>
      <c r="HJ15" s="116">
        <f t="shared" si="93"/>
        <v>5.2</v>
      </c>
      <c r="HK15" s="117">
        <f t="shared" si="94"/>
        <v>5.2</v>
      </c>
      <c r="HL15" s="118" t="str">
        <f t="shared" si="95"/>
        <v>D+</v>
      </c>
      <c r="HM15" s="119">
        <f t="shared" si="96"/>
        <v>1.5</v>
      </c>
      <c r="HN15" s="119" t="str">
        <f t="shared" si="97"/>
        <v>1.5</v>
      </c>
      <c r="HO15" s="137">
        <v>2</v>
      </c>
      <c r="HP15" s="138">
        <v>2</v>
      </c>
      <c r="HQ15" s="148">
        <v>6.4</v>
      </c>
      <c r="HR15" s="239">
        <v>5</v>
      </c>
      <c r="HS15" s="239"/>
      <c r="HT15" s="116">
        <f t="shared" si="98"/>
        <v>5.6</v>
      </c>
      <c r="HU15" s="117">
        <f t="shared" si="99"/>
        <v>5.6</v>
      </c>
      <c r="HV15" s="118" t="str">
        <f t="shared" si="100"/>
        <v>C</v>
      </c>
      <c r="HW15" s="119">
        <f t="shared" si="101"/>
        <v>2</v>
      </c>
      <c r="HX15" s="119" t="str">
        <f t="shared" si="102"/>
        <v>2.0</v>
      </c>
      <c r="HY15" s="137">
        <v>2</v>
      </c>
      <c r="HZ15" s="138">
        <v>2</v>
      </c>
      <c r="IA15" s="148">
        <v>7</v>
      </c>
      <c r="IB15" s="215">
        <v>7</v>
      </c>
      <c r="IC15" s="215"/>
      <c r="ID15" s="116">
        <f t="shared" si="103"/>
        <v>7</v>
      </c>
      <c r="IE15" s="117">
        <f t="shared" si="104"/>
        <v>7</v>
      </c>
      <c r="IF15" s="118" t="str">
        <f t="shared" si="105"/>
        <v>B</v>
      </c>
      <c r="IG15" s="119">
        <f t="shared" si="106"/>
        <v>3</v>
      </c>
      <c r="IH15" s="119" t="str">
        <f t="shared" si="107"/>
        <v>3.0</v>
      </c>
      <c r="II15" s="137">
        <v>5</v>
      </c>
      <c r="IJ15" s="138">
        <v>5</v>
      </c>
      <c r="IK15" s="301">
        <f t="shared" si="108"/>
        <v>12</v>
      </c>
      <c r="IL15" s="310">
        <f t="shared" si="109"/>
        <v>1.8333333333333333</v>
      </c>
      <c r="IM15" s="312" t="str">
        <f t="shared" si="110"/>
        <v>1.83</v>
      </c>
      <c r="IN15" s="130"/>
      <c r="IO15" s="130"/>
      <c r="IP15" s="130"/>
      <c r="IQ15" s="130"/>
      <c r="IR15" s="130"/>
      <c r="IS15" s="130"/>
      <c r="IT15" s="130"/>
      <c r="IU15" s="130"/>
      <c r="IV15" s="130"/>
      <c r="IW15" s="131"/>
    </row>
    <row r="16" spans="1:257" ht="18">
      <c r="A16" s="1">
        <v>18</v>
      </c>
      <c r="B16" s="22" t="s">
        <v>31</v>
      </c>
      <c r="C16" s="36" t="s">
        <v>100</v>
      </c>
      <c r="D16" s="19" t="s">
        <v>98</v>
      </c>
      <c r="E16" s="20" t="s">
        <v>26</v>
      </c>
      <c r="F16" s="20"/>
      <c r="G16" s="21" t="s">
        <v>101</v>
      </c>
      <c r="H16" s="37" t="s">
        <v>36</v>
      </c>
      <c r="I16" s="43" t="s">
        <v>46</v>
      </c>
      <c r="J16" s="22" t="s">
        <v>37</v>
      </c>
      <c r="K16" s="38" t="s">
        <v>38</v>
      </c>
      <c r="L16" s="38"/>
      <c r="M16" s="38"/>
      <c r="N16" s="38"/>
      <c r="O16" s="38"/>
      <c r="P16" s="38"/>
      <c r="Q16" s="38"/>
      <c r="R16" s="38"/>
      <c r="S16" s="38"/>
      <c r="T16" s="38"/>
      <c r="U16" s="38"/>
      <c r="V16" s="38"/>
      <c r="W16" s="38"/>
      <c r="X16" s="38"/>
      <c r="Y16" s="38"/>
      <c r="Z16" s="38"/>
      <c r="AA16" s="38"/>
      <c r="AB16" s="38"/>
      <c r="AC16" s="38"/>
      <c r="AD16" s="38"/>
      <c r="AE16" s="38"/>
      <c r="AF16" s="38"/>
      <c r="AG16" s="38"/>
      <c r="AH16" s="38"/>
      <c r="AI16" s="38"/>
      <c r="AJ16" s="38"/>
      <c r="AK16" s="38"/>
      <c r="AL16" s="38"/>
      <c r="AM16" s="38"/>
      <c r="AN16" s="38"/>
      <c r="AO16" s="38"/>
      <c r="AP16" s="38"/>
      <c r="AQ16" s="38"/>
      <c r="AR16" s="38"/>
      <c r="AS16" s="38"/>
      <c r="AT16" s="38"/>
      <c r="AU16" s="22"/>
      <c r="AV16" s="368">
        <v>6</v>
      </c>
      <c r="AW16" s="3" t="str">
        <f t="shared" si="111"/>
        <v>C</v>
      </c>
      <c r="AX16" s="4">
        <f t="shared" si="112"/>
        <v>2</v>
      </c>
      <c r="AY16" s="13" t="str">
        <f t="shared" si="113"/>
        <v>2.0</v>
      </c>
      <c r="AZ16" s="15">
        <v>6</v>
      </c>
      <c r="BA16" s="3" t="str">
        <f t="shared" si="114"/>
        <v>C</v>
      </c>
      <c r="BB16" s="4">
        <f t="shared" si="115"/>
        <v>2</v>
      </c>
      <c r="BC16" s="122" t="str">
        <f t="shared" si="116"/>
        <v>2.0</v>
      </c>
      <c r="BD16" s="200">
        <v>7.3</v>
      </c>
      <c r="BE16" s="225">
        <v>6</v>
      </c>
      <c r="BF16" s="225"/>
      <c r="BG16" s="116">
        <f t="shared" si="10"/>
        <v>6.5</v>
      </c>
      <c r="BH16" s="117">
        <f t="shared" si="11"/>
        <v>6.5</v>
      </c>
      <c r="BI16" s="118" t="str">
        <f t="shared" si="12"/>
        <v>C+</v>
      </c>
      <c r="BJ16" s="119">
        <f t="shared" si="13"/>
        <v>2.5</v>
      </c>
      <c r="BK16" s="119" t="str">
        <f t="shared" si="14"/>
        <v>2.5</v>
      </c>
      <c r="BL16" s="137">
        <v>4</v>
      </c>
      <c r="BM16" s="268">
        <v>4</v>
      </c>
      <c r="BN16" s="263">
        <v>5.3</v>
      </c>
      <c r="BO16" s="230">
        <v>2</v>
      </c>
      <c r="BP16" s="230">
        <v>6</v>
      </c>
      <c r="BQ16" s="116">
        <f t="shared" si="15"/>
        <v>3.3</v>
      </c>
      <c r="BR16" s="117">
        <f t="shared" si="16"/>
        <v>5.7</v>
      </c>
      <c r="BS16" s="118" t="str">
        <f t="shared" si="17"/>
        <v>C</v>
      </c>
      <c r="BT16" s="119">
        <f t="shared" si="18"/>
        <v>2</v>
      </c>
      <c r="BU16" s="119" t="str">
        <f t="shared" si="19"/>
        <v>2.0</v>
      </c>
      <c r="BV16" s="137">
        <v>2</v>
      </c>
      <c r="BW16" s="138">
        <v>2</v>
      </c>
      <c r="BX16" s="148">
        <v>6.6</v>
      </c>
      <c r="BY16" s="239">
        <v>4</v>
      </c>
      <c r="BZ16" s="239"/>
      <c r="CA16" s="116">
        <f t="shared" si="20"/>
        <v>5</v>
      </c>
      <c r="CB16" s="117">
        <f t="shared" si="21"/>
        <v>5</v>
      </c>
      <c r="CC16" s="118" t="str">
        <f t="shared" si="22"/>
        <v>D+</v>
      </c>
      <c r="CD16" s="119">
        <f t="shared" si="23"/>
        <v>1.5</v>
      </c>
      <c r="CE16" s="119" t="str">
        <f t="shared" si="24"/>
        <v>1.5</v>
      </c>
      <c r="CF16" s="137">
        <v>2</v>
      </c>
      <c r="CG16" s="138">
        <v>2</v>
      </c>
      <c r="CH16" s="200">
        <v>7</v>
      </c>
      <c r="CI16" s="230">
        <v>4</v>
      </c>
      <c r="CJ16" s="230"/>
      <c r="CK16" s="116">
        <f t="shared" si="25"/>
        <v>5.2</v>
      </c>
      <c r="CL16" s="117">
        <f t="shared" si="26"/>
        <v>5.2</v>
      </c>
      <c r="CM16" s="118" t="str">
        <f t="shared" si="27"/>
        <v>D+</v>
      </c>
      <c r="CN16" s="119">
        <f t="shared" si="28"/>
        <v>1.5</v>
      </c>
      <c r="CO16" s="119" t="str">
        <f t="shared" si="29"/>
        <v>1.5</v>
      </c>
      <c r="CP16" s="155">
        <v>2</v>
      </c>
      <c r="CQ16" s="156">
        <v>2</v>
      </c>
      <c r="CR16" s="215">
        <v>5.3</v>
      </c>
      <c r="CS16" s="189">
        <v>6</v>
      </c>
      <c r="CT16" s="189"/>
      <c r="CU16" s="116">
        <f t="shared" si="30"/>
        <v>5.7</v>
      </c>
      <c r="CV16" s="117">
        <f t="shared" si="31"/>
        <v>5.7</v>
      </c>
      <c r="CW16" s="118" t="str">
        <f t="shared" si="32"/>
        <v>C</v>
      </c>
      <c r="CX16" s="119">
        <f t="shared" si="33"/>
        <v>2</v>
      </c>
      <c r="CY16" s="119" t="str">
        <f t="shared" si="34"/>
        <v>2.0</v>
      </c>
      <c r="CZ16" s="137">
        <v>1</v>
      </c>
      <c r="DA16" s="138">
        <v>1</v>
      </c>
      <c r="DB16" s="148">
        <v>5.7</v>
      </c>
      <c r="DC16" s="239">
        <v>4</v>
      </c>
      <c r="DD16" s="239"/>
      <c r="DE16" s="116">
        <f t="shared" si="35"/>
        <v>4.7</v>
      </c>
      <c r="DF16" s="117">
        <f t="shared" si="36"/>
        <v>4.7</v>
      </c>
      <c r="DG16" s="118" t="str">
        <f t="shared" si="37"/>
        <v>D</v>
      </c>
      <c r="DH16" s="119">
        <f t="shared" si="38"/>
        <v>1</v>
      </c>
      <c r="DI16" s="119" t="str">
        <f t="shared" si="0"/>
        <v>1.0</v>
      </c>
      <c r="DJ16" s="137">
        <v>2</v>
      </c>
      <c r="DK16" s="138">
        <v>2</v>
      </c>
      <c r="DL16" s="301">
        <f t="shared" si="39"/>
        <v>13</v>
      </c>
      <c r="DM16" s="310">
        <f t="shared" si="40"/>
        <v>1.8461538461538463</v>
      </c>
      <c r="DN16" s="312" t="str">
        <f t="shared" si="41"/>
        <v>1.85</v>
      </c>
      <c r="DO16" s="296" t="str">
        <f t="shared" si="42"/>
        <v>Lên lớp</v>
      </c>
      <c r="DP16" s="297">
        <f t="shared" si="43"/>
        <v>13</v>
      </c>
      <c r="DQ16" s="298">
        <f t="shared" si="44"/>
        <v>1.8461538461538463</v>
      </c>
      <c r="DR16" s="296" t="str">
        <f t="shared" si="45"/>
        <v>Lên lớp</v>
      </c>
      <c r="DT16" s="395">
        <v>7.8</v>
      </c>
      <c r="DU16" s="239">
        <v>5</v>
      </c>
      <c r="DV16" s="239"/>
      <c r="DW16" s="116">
        <f t="shared" si="46"/>
        <v>6.1</v>
      </c>
      <c r="DX16" s="117">
        <f t="shared" si="47"/>
        <v>6.1</v>
      </c>
      <c r="DY16" s="118" t="str">
        <f t="shared" si="48"/>
        <v>C</v>
      </c>
      <c r="DZ16" s="119">
        <f t="shared" si="49"/>
        <v>2</v>
      </c>
      <c r="EA16" s="119" t="str">
        <f t="shared" si="50"/>
        <v>2.0</v>
      </c>
      <c r="EB16" s="137">
        <v>2</v>
      </c>
      <c r="EC16" s="138">
        <v>2</v>
      </c>
      <c r="ED16" s="148">
        <v>7</v>
      </c>
      <c r="EE16" s="189">
        <v>8</v>
      </c>
      <c r="EF16" s="189"/>
      <c r="EG16" s="116">
        <f t="shared" si="51"/>
        <v>7.6</v>
      </c>
      <c r="EH16" s="117">
        <f t="shared" si="52"/>
        <v>7.6</v>
      </c>
      <c r="EI16" s="118" t="str">
        <f t="shared" si="53"/>
        <v>B</v>
      </c>
      <c r="EJ16" s="119">
        <f t="shared" si="54"/>
        <v>3</v>
      </c>
      <c r="EK16" s="119" t="str">
        <f t="shared" si="55"/>
        <v>3.0</v>
      </c>
      <c r="EL16" s="137">
        <v>3</v>
      </c>
      <c r="EM16" s="157">
        <v>3</v>
      </c>
      <c r="EN16" s="248">
        <v>7.1</v>
      </c>
      <c r="EO16" s="239">
        <v>5</v>
      </c>
      <c r="EP16" s="239"/>
      <c r="EQ16" s="116">
        <f t="shared" si="56"/>
        <v>5.8</v>
      </c>
      <c r="ER16" s="117">
        <f t="shared" si="57"/>
        <v>5.8</v>
      </c>
      <c r="ES16" s="118" t="str">
        <f t="shared" si="58"/>
        <v>C</v>
      </c>
      <c r="ET16" s="119">
        <f t="shared" si="59"/>
        <v>2</v>
      </c>
      <c r="EU16" s="119" t="str">
        <f t="shared" si="60"/>
        <v>2.0</v>
      </c>
      <c r="EV16" s="137">
        <v>3</v>
      </c>
      <c r="EW16" s="138">
        <v>3</v>
      </c>
      <c r="EX16" s="209">
        <v>9.1999999999999993</v>
      </c>
      <c r="EY16" s="239">
        <v>8</v>
      </c>
      <c r="EZ16" s="239"/>
      <c r="FA16" s="116">
        <f t="shared" si="61"/>
        <v>8.5</v>
      </c>
      <c r="FB16" s="117">
        <f t="shared" si="62"/>
        <v>8.5</v>
      </c>
      <c r="FC16" s="118" t="str">
        <f t="shared" si="1"/>
        <v>A</v>
      </c>
      <c r="FD16" s="119">
        <f t="shared" si="2"/>
        <v>4</v>
      </c>
      <c r="FE16" s="119" t="str">
        <f t="shared" si="3"/>
        <v>4.0</v>
      </c>
      <c r="FF16" s="137">
        <v>3</v>
      </c>
      <c r="FG16" s="138">
        <v>3</v>
      </c>
      <c r="FH16" s="209">
        <v>7.6</v>
      </c>
      <c r="FI16" s="239">
        <v>4</v>
      </c>
      <c r="FJ16" s="239"/>
      <c r="FK16" s="116">
        <f t="shared" si="63"/>
        <v>5.4</v>
      </c>
      <c r="FL16" s="117">
        <f t="shared" si="64"/>
        <v>5.4</v>
      </c>
      <c r="FM16" s="118" t="str">
        <f t="shared" si="65"/>
        <v>D+</v>
      </c>
      <c r="FN16" s="119">
        <f t="shared" si="66"/>
        <v>1.5</v>
      </c>
      <c r="FO16" s="119" t="str">
        <f t="shared" si="67"/>
        <v>1.5</v>
      </c>
      <c r="FP16" s="137">
        <v>3</v>
      </c>
      <c r="FQ16" s="138">
        <v>3</v>
      </c>
      <c r="FR16" s="148">
        <v>6</v>
      </c>
      <c r="FS16" s="189">
        <v>6</v>
      </c>
      <c r="FT16" s="189"/>
      <c r="FU16" s="116">
        <f t="shared" si="68"/>
        <v>6</v>
      </c>
      <c r="FV16" s="117">
        <f t="shared" si="69"/>
        <v>6</v>
      </c>
      <c r="FW16" s="118" t="str">
        <f t="shared" si="70"/>
        <v>C</v>
      </c>
      <c r="FX16" s="119">
        <f t="shared" si="71"/>
        <v>2</v>
      </c>
      <c r="FY16" s="119" t="str">
        <f t="shared" si="72"/>
        <v>2.0</v>
      </c>
      <c r="FZ16" s="137">
        <v>2</v>
      </c>
      <c r="GA16" s="138">
        <v>2</v>
      </c>
      <c r="GB16" s="148">
        <v>8.4</v>
      </c>
      <c r="GC16" s="189">
        <v>5</v>
      </c>
      <c r="GD16" s="189"/>
      <c r="GE16" s="116">
        <f t="shared" si="73"/>
        <v>6.4</v>
      </c>
      <c r="GF16" s="117">
        <f t="shared" si="74"/>
        <v>6.4</v>
      </c>
      <c r="GG16" s="118" t="str">
        <f t="shared" si="75"/>
        <v>C</v>
      </c>
      <c r="GH16" s="119">
        <f t="shared" si="76"/>
        <v>2</v>
      </c>
      <c r="GI16" s="119" t="str">
        <f t="shared" si="77"/>
        <v>2.0</v>
      </c>
      <c r="GJ16" s="137">
        <v>2</v>
      </c>
      <c r="GK16" s="138">
        <v>2</v>
      </c>
      <c r="GL16" s="301">
        <f t="shared" si="78"/>
        <v>18</v>
      </c>
      <c r="GM16" s="310">
        <f t="shared" si="79"/>
        <v>2.4166666666666665</v>
      </c>
      <c r="GN16" s="312" t="str">
        <f t="shared" si="80"/>
        <v>2.42</v>
      </c>
      <c r="GO16" s="189" t="str">
        <f t="shared" si="81"/>
        <v>Lên lớp</v>
      </c>
      <c r="GP16" s="526">
        <f t="shared" si="82"/>
        <v>31</v>
      </c>
      <c r="GQ16" s="310">
        <f t="shared" si="83"/>
        <v>2.1774193548387095</v>
      </c>
      <c r="GR16" s="312" t="str">
        <f t="shared" si="84"/>
        <v>2.18</v>
      </c>
      <c r="GS16" s="527">
        <f t="shared" si="85"/>
        <v>31</v>
      </c>
      <c r="GT16" s="528">
        <f t="shared" si="86"/>
        <v>2.1774193548387095</v>
      </c>
      <c r="GU16" s="529" t="str">
        <f t="shared" si="87"/>
        <v>Lên lớp</v>
      </c>
      <c r="GV16" s="131"/>
      <c r="GW16" s="209">
        <v>5</v>
      </c>
      <c r="GX16" s="239">
        <v>4</v>
      </c>
      <c r="GY16" s="239"/>
      <c r="GZ16" s="116">
        <f t="shared" si="88"/>
        <v>4.4000000000000004</v>
      </c>
      <c r="HA16" s="117">
        <f t="shared" si="89"/>
        <v>4.4000000000000004</v>
      </c>
      <c r="HB16" s="118" t="str">
        <f t="shared" si="90"/>
        <v>D</v>
      </c>
      <c r="HC16" s="119">
        <f t="shared" si="91"/>
        <v>1</v>
      </c>
      <c r="HD16" s="119" t="str">
        <f t="shared" si="92"/>
        <v>1.0</v>
      </c>
      <c r="HE16" s="137">
        <v>3</v>
      </c>
      <c r="HF16" s="138">
        <v>3</v>
      </c>
      <c r="HG16" s="148">
        <v>7.2</v>
      </c>
      <c r="HH16" s="189">
        <v>7</v>
      </c>
      <c r="HI16" s="130"/>
      <c r="HJ16" s="116">
        <f t="shared" si="93"/>
        <v>7.1</v>
      </c>
      <c r="HK16" s="117">
        <f t="shared" si="94"/>
        <v>7.1</v>
      </c>
      <c r="HL16" s="118" t="str">
        <f t="shared" si="95"/>
        <v>B</v>
      </c>
      <c r="HM16" s="119">
        <f t="shared" si="96"/>
        <v>3</v>
      </c>
      <c r="HN16" s="119" t="str">
        <f t="shared" si="97"/>
        <v>3.0</v>
      </c>
      <c r="HO16" s="137">
        <v>2</v>
      </c>
      <c r="HP16" s="138">
        <v>2</v>
      </c>
      <c r="HQ16" s="148">
        <v>8.6</v>
      </c>
      <c r="HR16" s="239">
        <v>6</v>
      </c>
      <c r="HS16" s="239"/>
      <c r="HT16" s="116">
        <f t="shared" si="98"/>
        <v>7</v>
      </c>
      <c r="HU16" s="117">
        <f t="shared" si="99"/>
        <v>7</v>
      </c>
      <c r="HV16" s="118" t="str">
        <f t="shared" si="100"/>
        <v>B</v>
      </c>
      <c r="HW16" s="119">
        <f t="shared" si="101"/>
        <v>3</v>
      </c>
      <c r="HX16" s="119" t="str">
        <f t="shared" si="102"/>
        <v>3.0</v>
      </c>
      <c r="HY16" s="137">
        <v>2</v>
      </c>
      <c r="HZ16" s="138">
        <v>2</v>
      </c>
      <c r="IA16" s="287">
        <v>7</v>
      </c>
      <c r="IB16" s="215">
        <v>7.5</v>
      </c>
      <c r="IC16" s="215"/>
      <c r="ID16" s="116">
        <f t="shared" si="103"/>
        <v>7.3</v>
      </c>
      <c r="IE16" s="117">
        <f t="shared" si="104"/>
        <v>7.3</v>
      </c>
      <c r="IF16" s="118" t="str">
        <f t="shared" si="105"/>
        <v>B</v>
      </c>
      <c r="IG16" s="119">
        <f t="shared" si="106"/>
        <v>3</v>
      </c>
      <c r="IH16" s="119" t="str">
        <f t="shared" si="107"/>
        <v>3.0</v>
      </c>
      <c r="II16" s="137">
        <v>5</v>
      </c>
      <c r="IJ16" s="138">
        <v>5</v>
      </c>
      <c r="IK16" s="301">
        <f t="shared" si="108"/>
        <v>12</v>
      </c>
      <c r="IL16" s="310">
        <f t="shared" si="109"/>
        <v>2.5</v>
      </c>
      <c r="IM16" s="312" t="str">
        <f t="shared" si="110"/>
        <v>2.50</v>
      </c>
      <c r="IN16" s="130"/>
      <c r="IO16" s="130"/>
      <c r="IP16" s="130"/>
      <c r="IQ16" s="130"/>
      <c r="IR16" s="130"/>
      <c r="IS16" s="130"/>
      <c r="IT16" s="130"/>
      <c r="IU16" s="130"/>
      <c r="IV16" s="130"/>
      <c r="IW16" s="131"/>
    </row>
    <row r="17" spans="1:257" ht="18">
      <c r="A17" s="1">
        <v>20</v>
      </c>
      <c r="B17" s="22" t="s">
        <v>31</v>
      </c>
      <c r="C17" s="36" t="s">
        <v>107</v>
      </c>
      <c r="D17" s="19" t="s">
        <v>108</v>
      </c>
      <c r="E17" s="20" t="s">
        <v>109</v>
      </c>
      <c r="F17" s="20"/>
      <c r="G17" s="21" t="s">
        <v>73</v>
      </c>
      <c r="H17" s="37" t="s">
        <v>36</v>
      </c>
      <c r="I17" s="22" t="s">
        <v>52</v>
      </c>
      <c r="J17" s="22" t="s">
        <v>37</v>
      </c>
      <c r="K17" s="38" t="s">
        <v>106</v>
      </c>
      <c r="L17" s="38"/>
      <c r="M17" s="38"/>
      <c r="N17" s="38"/>
      <c r="O17" s="38"/>
      <c r="P17" s="38"/>
      <c r="Q17" s="38"/>
      <c r="R17" s="38"/>
      <c r="S17" s="38"/>
      <c r="T17" s="38"/>
      <c r="U17" s="38"/>
      <c r="V17" s="38"/>
      <c r="W17" s="38"/>
      <c r="X17" s="38"/>
      <c r="Y17" s="38"/>
      <c r="Z17" s="38"/>
      <c r="AA17" s="38"/>
      <c r="AB17" s="38"/>
      <c r="AC17" s="38"/>
      <c r="AD17" s="38"/>
      <c r="AE17" s="38"/>
      <c r="AF17" s="38"/>
      <c r="AG17" s="38"/>
      <c r="AH17" s="38"/>
      <c r="AI17" s="38"/>
      <c r="AJ17" s="38"/>
      <c r="AK17" s="38"/>
      <c r="AL17" s="38"/>
      <c r="AM17" s="38"/>
      <c r="AN17" s="38"/>
      <c r="AO17" s="38"/>
      <c r="AP17" s="38"/>
      <c r="AQ17" s="38"/>
      <c r="AR17" s="38"/>
      <c r="AS17" s="38"/>
      <c r="AT17" s="38"/>
      <c r="AU17" s="22"/>
      <c r="AV17" s="368">
        <v>7</v>
      </c>
      <c r="AW17" s="3" t="str">
        <f t="shared" si="111"/>
        <v>B</v>
      </c>
      <c r="AX17" s="4">
        <f t="shared" si="112"/>
        <v>3</v>
      </c>
      <c r="AY17" s="13" t="str">
        <f t="shared" si="113"/>
        <v>3.0</v>
      </c>
      <c r="AZ17" s="15">
        <v>7</v>
      </c>
      <c r="BA17" s="3" t="str">
        <f t="shared" si="114"/>
        <v>B</v>
      </c>
      <c r="BB17" s="4">
        <f t="shared" si="115"/>
        <v>3</v>
      </c>
      <c r="BC17" s="122" t="str">
        <f t="shared" si="116"/>
        <v>3.0</v>
      </c>
      <c r="BD17" s="200">
        <v>7.3</v>
      </c>
      <c r="BE17" s="225">
        <v>6</v>
      </c>
      <c r="BF17" s="225"/>
      <c r="BG17" s="116">
        <f t="shared" si="10"/>
        <v>6.5</v>
      </c>
      <c r="BH17" s="117">
        <f t="shared" si="11"/>
        <v>6.5</v>
      </c>
      <c r="BI17" s="118" t="str">
        <f t="shared" si="12"/>
        <v>C+</v>
      </c>
      <c r="BJ17" s="119">
        <f t="shared" si="13"/>
        <v>2.5</v>
      </c>
      <c r="BK17" s="119" t="str">
        <f t="shared" si="14"/>
        <v>2.5</v>
      </c>
      <c r="BL17" s="137">
        <v>4</v>
      </c>
      <c r="BM17" s="268">
        <v>4</v>
      </c>
      <c r="BN17" s="263">
        <v>8</v>
      </c>
      <c r="BO17" s="230">
        <v>7</v>
      </c>
      <c r="BP17" s="230"/>
      <c r="BQ17" s="116">
        <f t="shared" si="15"/>
        <v>7.4</v>
      </c>
      <c r="BR17" s="117">
        <f t="shared" si="16"/>
        <v>7.4</v>
      </c>
      <c r="BS17" s="118" t="str">
        <f t="shared" si="17"/>
        <v>B</v>
      </c>
      <c r="BT17" s="119">
        <f t="shared" si="18"/>
        <v>3</v>
      </c>
      <c r="BU17" s="119" t="str">
        <f t="shared" si="19"/>
        <v>3.0</v>
      </c>
      <c r="BV17" s="137">
        <v>2</v>
      </c>
      <c r="BW17" s="138">
        <v>2</v>
      </c>
      <c r="BX17" s="148">
        <v>6.8</v>
      </c>
      <c r="BY17" s="239">
        <v>6</v>
      </c>
      <c r="BZ17" s="239"/>
      <c r="CA17" s="116">
        <f t="shared" si="20"/>
        <v>6.3</v>
      </c>
      <c r="CB17" s="117">
        <f t="shared" si="21"/>
        <v>6.3</v>
      </c>
      <c r="CC17" s="118" t="str">
        <f t="shared" si="22"/>
        <v>C</v>
      </c>
      <c r="CD17" s="119">
        <f t="shared" si="23"/>
        <v>2</v>
      </c>
      <c r="CE17" s="119" t="str">
        <f t="shared" si="24"/>
        <v>2.0</v>
      </c>
      <c r="CF17" s="137">
        <v>2</v>
      </c>
      <c r="CG17" s="138">
        <v>2</v>
      </c>
      <c r="CH17" s="200">
        <v>7.7</v>
      </c>
      <c r="CI17" s="230">
        <v>5</v>
      </c>
      <c r="CJ17" s="230"/>
      <c r="CK17" s="116">
        <f t="shared" si="25"/>
        <v>6.1</v>
      </c>
      <c r="CL17" s="117">
        <f t="shared" si="26"/>
        <v>6.1</v>
      </c>
      <c r="CM17" s="118" t="str">
        <f t="shared" si="27"/>
        <v>C</v>
      </c>
      <c r="CN17" s="119">
        <f t="shared" si="28"/>
        <v>2</v>
      </c>
      <c r="CO17" s="119" t="str">
        <f t="shared" si="29"/>
        <v>2.0</v>
      </c>
      <c r="CP17" s="155">
        <v>2</v>
      </c>
      <c r="CQ17" s="156">
        <v>2</v>
      </c>
      <c r="CR17" s="215">
        <v>8</v>
      </c>
      <c r="CS17" s="189">
        <v>7</v>
      </c>
      <c r="CT17" s="189"/>
      <c r="CU17" s="116">
        <f t="shared" si="30"/>
        <v>7.4</v>
      </c>
      <c r="CV17" s="117">
        <f t="shared" si="31"/>
        <v>7.4</v>
      </c>
      <c r="CW17" s="118" t="str">
        <f t="shared" si="32"/>
        <v>B</v>
      </c>
      <c r="CX17" s="119">
        <f t="shared" si="33"/>
        <v>3</v>
      </c>
      <c r="CY17" s="119" t="str">
        <f t="shared" si="34"/>
        <v>3.0</v>
      </c>
      <c r="CZ17" s="137">
        <v>1</v>
      </c>
      <c r="DA17" s="138">
        <v>1</v>
      </c>
      <c r="DB17" s="148">
        <v>8.3000000000000007</v>
      </c>
      <c r="DC17" s="239">
        <v>5</v>
      </c>
      <c r="DD17" s="239"/>
      <c r="DE17" s="116">
        <f t="shared" si="35"/>
        <v>6.3</v>
      </c>
      <c r="DF17" s="117">
        <f t="shared" si="36"/>
        <v>6.3</v>
      </c>
      <c r="DG17" s="118" t="str">
        <f t="shared" si="37"/>
        <v>C</v>
      </c>
      <c r="DH17" s="119">
        <f t="shared" si="38"/>
        <v>2</v>
      </c>
      <c r="DI17" s="119" t="str">
        <f t="shared" si="0"/>
        <v>2.0</v>
      </c>
      <c r="DJ17" s="137">
        <v>2</v>
      </c>
      <c r="DK17" s="138">
        <v>2</v>
      </c>
      <c r="DL17" s="301">
        <f t="shared" si="39"/>
        <v>13</v>
      </c>
      <c r="DM17" s="310">
        <f t="shared" si="40"/>
        <v>2.3846153846153846</v>
      </c>
      <c r="DN17" s="312" t="str">
        <f t="shared" si="41"/>
        <v>2.38</v>
      </c>
      <c r="DO17" s="296" t="str">
        <f t="shared" si="42"/>
        <v>Lên lớp</v>
      </c>
      <c r="DP17" s="297">
        <f t="shared" si="43"/>
        <v>13</v>
      </c>
      <c r="DQ17" s="298">
        <f t="shared" si="44"/>
        <v>2.3846153846153846</v>
      </c>
      <c r="DR17" s="296" t="str">
        <f t="shared" si="45"/>
        <v>Lên lớp</v>
      </c>
      <c r="DT17" s="395">
        <v>8.4</v>
      </c>
      <c r="DU17" s="239">
        <v>9</v>
      </c>
      <c r="DV17" s="239"/>
      <c r="DW17" s="116">
        <f t="shared" si="46"/>
        <v>8.8000000000000007</v>
      </c>
      <c r="DX17" s="117">
        <f t="shared" si="47"/>
        <v>8.8000000000000007</v>
      </c>
      <c r="DY17" s="118" t="str">
        <f t="shared" si="48"/>
        <v>A</v>
      </c>
      <c r="DZ17" s="119">
        <f t="shared" si="49"/>
        <v>4</v>
      </c>
      <c r="EA17" s="119" t="str">
        <f t="shared" si="50"/>
        <v>4.0</v>
      </c>
      <c r="EB17" s="137">
        <v>2</v>
      </c>
      <c r="EC17" s="138">
        <v>2</v>
      </c>
      <c r="ED17" s="148">
        <v>7.4</v>
      </c>
      <c r="EE17" s="189">
        <v>7</v>
      </c>
      <c r="EF17" s="189"/>
      <c r="EG17" s="116">
        <f t="shared" si="51"/>
        <v>7.2</v>
      </c>
      <c r="EH17" s="117">
        <f t="shared" si="52"/>
        <v>7.2</v>
      </c>
      <c r="EI17" s="118" t="str">
        <f t="shared" si="53"/>
        <v>B</v>
      </c>
      <c r="EJ17" s="119">
        <f t="shared" si="54"/>
        <v>3</v>
      </c>
      <c r="EK17" s="119" t="str">
        <f t="shared" si="55"/>
        <v>3.0</v>
      </c>
      <c r="EL17" s="137">
        <v>3</v>
      </c>
      <c r="EM17" s="157">
        <v>3</v>
      </c>
      <c r="EN17" s="248">
        <v>7.4</v>
      </c>
      <c r="EO17" s="239">
        <v>5</v>
      </c>
      <c r="EP17" s="239"/>
      <c r="EQ17" s="116">
        <f t="shared" si="56"/>
        <v>6</v>
      </c>
      <c r="ER17" s="117">
        <f t="shared" si="57"/>
        <v>6</v>
      </c>
      <c r="ES17" s="118" t="str">
        <f t="shared" si="58"/>
        <v>C</v>
      </c>
      <c r="ET17" s="119">
        <f t="shared" si="59"/>
        <v>2</v>
      </c>
      <c r="EU17" s="119" t="str">
        <f t="shared" si="60"/>
        <v>2.0</v>
      </c>
      <c r="EV17" s="137">
        <v>3</v>
      </c>
      <c r="EW17" s="138">
        <v>3</v>
      </c>
      <c r="EX17" s="209">
        <v>8.4</v>
      </c>
      <c r="EY17" s="239">
        <v>9</v>
      </c>
      <c r="EZ17" s="239"/>
      <c r="FA17" s="116">
        <f t="shared" si="61"/>
        <v>8.8000000000000007</v>
      </c>
      <c r="FB17" s="117">
        <f t="shared" si="62"/>
        <v>8.8000000000000007</v>
      </c>
      <c r="FC17" s="118" t="str">
        <f t="shared" si="1"/>
        <v>A</v>
      </c>
      <c r="FD17" s="119">
        <f t="shared" si="2"/>
        <v>4</v>
      </c>
      <c r="FE17" s="119" t="str">
        <f t="shared" si="3"/>
        <v>4.0</v>
      </c>
      <c r="FF17" s="137">
        <v>3</v>
      </c>
      <c r="FG17" s="138">
        <v>3</v>
      </c>
      <c r="FH17" s="209">
        <v>8</v>
      </c>
      <c r="FI17" s="239">
        <v>7</v>
      </c>
      <c r="FJ17" s="239"/>
      <c r="FK17" s="116">
        <f t="shared" si="63"/>
        <v>7.4</v>
      </c>
      <c r="FL17" s="117">
        <f t="shared" si="64"/>
        <v>7.4</v>
      </c>
      <c r="FM17" s="118" t="str">
        <f t="shared" si="65"/>
        <v>B</v>
      </c>
      <c r="FN17" s="119">
        <f t="shared" si="66"/>
        <v>3</v>
      </c>
      <c r="FO17" s="119" t="str">
        <f t="shared" si="67"/>
        <v>3.0</v>
      </c>
      <c r="FP17" s="137">
        <v>3</v>
      </c>
      <c r="FQ17" s="138">
        <v>3</v>
      </c>
      <c r="FR17" s="148">
        <v>6.7</v>
      </c>
      <c r="FS17" s="189">
        <v>6</v>
      </c>
      <c r="FT17" s="189"/>
      <c r="FU17" s="116">
        <f t="shared" si="68"/>
        <v>6.3</v>
      </c>
      <c r="FV17" s="117">
        <f t="shared" si="69"/>
        <v>6.3</v>
      </c>
      <c r="FW17" s="118" t="str">
        <f t="shared" si="70"/>
        <v>C</v>
      </c>
      <c r="FX17" s="119">
        <f t="shared" si="71"/>
        <v>2</v>
      </c>
      <c r="FY17" s="119" t="str">
        <f t="shared" si="72"/>
        <v>2.0</v>
      </c>
      <c r="FZ17" s="137">
        <v>2</v>
      </c>
      <c r="GA17" s="138">
        <v>2</v>
      </c>
      <c r="GB17" s="148">
        <v>6</v>
      </c>
      <c r="GC17" s="189">
        <v>6</v>
      </c>
      <c r="GD17" s="189"/>
      <c r="GE17" s="116">
        <f t="shared" si="73"/>
        <v>6</v>
      </c>
      <c r="GF17" s="117">
        <f t="shared" si="74"/>
        <v>6</v>
      </c>
      <c r="GG17" s="118" t="str">
        <f t="shared" si="75"/>
        <v>C</v>
      </c>
      <c r="GH17" s="119">
        <f t="shared" si="76"/>
        <v>2</v>
      </c>
      <c r="GI17" s="119" t="str">
        <f t="shared" si="77"/>
        <v>2.0</v>
      </c>
      <c r="GJ17" s="137">
        <v>2</v>
      </c>
      <c r="GK17" s="138">
        <v>2</v>
      </c>
      <c r="GL17" s="301">
        <f t="shared" si="78"/>
        <v>18</v>
      </c>
      <c r="GM17" s="310">
        <f t="shared" si="79"/>
        <v>2.8888888888888888</v>
      </c>
      <c r="GN17" s="312" t="str">
        <f t="shared" si="80"/>
        <v>2.89</v>
      </c>
      <c r="GO17" s="189" t="str">
        <f t="shared" si="81"/>
        <v>Lên lớp</v>
      </c>
      <c r="GP17" s="526">
        <f t="shared" si="82"/>
        <v>31</v>
      </c>
      <c r="GQ17" s="310">
        <f t="shared" si="83"/>
        <v>2.6774193548387095</v>
      </c>
      <c r="GR17" s="312" t="str">
        <f t="shared" si="84"/>
        <v>2.68</v>
      </c>
      <c r="GS17" s="527">
        <f t="shared" si="85"/>
        <v>31</v>
      </c>
      <c r="GT17" s="528">
        <f t="shared" si="86"/>
        <v>2.6774193548387095</v>
      </c>
      <c r="GU17" s="529" t="str">
        <f t="shared" si="87"/>
        <v>Lên lớp</v>
      </c>
      <c r="GV17" s="131"/>
      <c r="GW17" s="209">
        <v>5</v>
      </c>
      <c r="GX17" s="239">
        <v>7</v>
      </c>
      <c r="GY17" s="239"/>
      <c r="GZ17" s="116">
        <f t="shared" si="88"/>
        <v>6.2</v>
      </c>
      <c r="HA17" s="117">
        <f t="shared" si="89"/>
        <v>6.2</v>
      </c>
      <c r="HB17" s="118" t="str">
        <f t="shared" si="90"/>
        <v>C</v>
      </c>
      <c r="HC17" s="119">
        <f t="shared" si="91"/>
        <v>2</v>
      </c>
      <c r="HD17" s="119" t="str">
        <f t="shared" si="92"/>
        <v>2.0</v>
      </c>
      <c r="HE17" s="137">
        <v>3</v>
      </c>
      <c r="HF17" s="138">
        <v>3</v>
      </c>
      <c r="HG17" s="148">
        <v>6.2</v>
      </c>
      <c r="HH17" s="189">
        <v>6</v>
      </c>
      <c r="HI17" s="130"/>
      <c r="HJ17" s="116">
        <f t="shared" si="93"/>
        <v>6.1</v>
      </c>
      <c r="HK17" s="117">
        <f t="shared" si="94"/>
        <v>6.1</v>
      </c>
      <c r="HL17" s="118" t="str">
        <f t="shared" si="95"/>
        <v>C</v>
      </c>
      <c r="HM17" s="119">
        <f t="shared" si="96"/>
        <v>2</v>
      </c>
      <c r="HN17" s="119" t="str">
        <f t="shared" si="97"/>
        <v>2.0</v>
      </c>
      <c r="HO17" s="137">
        <v>2</v>
      </c>
      <c r="HP17" s="138">
        <v>2</v>
      </c>
      <c r="HQ17" s="148">
        <v>8</v>
      </c>
      <c r="HR17" s="239">
        <v>6</v>
      </c>
      <c r="HS17" s="239"/>
      <c r="HT17" s="116">
        <f t="shared" si="98"/>
        <v>6.8</v>
      </c>
      <c r="HU17" s="117">
        <f t="shared" si="99"/>
        <v>6.8</v>
      </c>
      <c r="HV17" s="118" t="str">
        <f t="shared" si="100"/>
        <v>C+</v>
      </c>
      <c r="HW17" s="119">
        <f t="shared" si="101"/>
        <v>2.5</v>
      </c>
      <c r="HX17" s="119" t="str">
        <f t="shared" si="102"/>
        <v>2.5</v>
      </c>
      <c r="HY17" s="137">
        <v>2</v>
      </c>
      <c r="HZ17" s="138">
        <v>2</v>
      </c>
      <c r="IA17" s="148">
        <v>6</v>
      </c>
      <c r="IB17" s="215">
        <v>6.5</v>
      </c>
      <c r="IC17" s="215"/>
      <c r="ID17" s="116">
        <f t="shared" si="103"/>
        <v>6.3</v>
      </c>
      <c r="IE17" s="117">
        <f t="shared" si="104"/>
        <v>6.3</v>
      </c>
      <c r="IF17" s="118" t="str">
        <f t="shared" si="105"/>
        <v>C</v>
      </c>
      <c r="IG17" s="119">
        <f t="shared" si="106"/>
        <v>2</v>
      </c>
      <c r="IH17" s="119" t="str">
        <f t="shared" si="107"/>
        <v>2.0</v>
      </c>
      <c r="II17" s="137">
        <v>5</v>
      </c>
      <c r="IJ17" s="138">
        <v>5</v>
      </c>
      <c r="IK17" s="301">
        <f t="shared" si="108"/>
        <v>12</v>
      </c>
      <c r="IL17" s="310">
        <f t="shared" si="109"/>
        <v>2.0833333333333335</v>
      </c>
      <c r="IM17" s="312" t="str">
        <f t="shared" si="110"/>
        <v>2.08</v>
      </c>
      <c r="IN17" s="130"/>
      <c r="IO17" s="130"/>
      <c r="IP17" s="130"/>
      <c r="IQ17" s="130"/>
      <c r="IR17" s="130"/>
      <c r="IS17" s="130"/>
      <c r="IT17" s="130"/>
      <c r="IU17" s="130"/>
      <c r="IV17" s="130"/>
      <c r="IW17" s="131"/>
    </row>
    <row r="18" spans="1:257" ht="18">
      <c r="A18" s="1">
        <v>21</v>
      </c>
      <c r="B18" s="39" t="s">
        <v>31</v>
      </c>
      <c r="C18" s="36" t="s">
        <v>110</v>
      </c>
      <c r="D18" s="19" t="s">
        <v>49</v>
      </c>
      <c r="E18" s="20" t="s">
        <v>111</v>
      </c>
      <c r="F18" s="20"/>
      <c r="G18" s="21" t="s">
        <v>112</v>
      </c>
      <c r="H18" s="37" t="s">
        <v>36</v>
      </c>
      <c r="I18" s="22" t="s">
        <v>46</v>
      </c>
      <c r="J18" s="22" t="s">
        <v>37</v>
      </c>
      <c r="K18" s="38" t="s">
        <v>38</v>
      </c>
      <c r="L18" s="38"/>
      <c r="M18" s="38"/>
      <c r="N18" s="38"/>
      <c r="O18" s="38"/>
      <c r="P18" s="38"/>
      <c r="Q18" s="38"/>
      <c r="R18" s="38"/>
      <c r="S18" s="38"/>
      <c r="T18" s="38"/>
      <c r="U18" s="38"/>
      <c r="V18" s="38"/>
      <c r="W18" s="38"/>
      <c r="X18" s="38"/>
      <c r="Y18" s="38"/>
      <c r="Z18" s="38"/>
      <c r="AA18" s="38"/>
      <c r="AB18" s="38"/>
      <c r="AC18" s="38"/>
      <c r="AD18" s="38"/>
      <c r="AE18" s="38"/>
      <c r="AF18" s="38"/>
      <c r="AG18" s="38"/>
      <c r="AH18" s="38"/>
      <c r="AI18" s="38"/>
      <c r="AJ18" s="38"/>
      <c r="AK18" s="38"/>
      <c r="AL18" s="38"/>
      <c r="AM18" s="38"/>
      <c r="AN18" s="38"/>
      <c r="AO18" s="38"/>
      <c r="AP18" s="38"/>
      <c r="AQ18" s="38"/>
      <c r="AR18" s="38"/>
      <c r="AS18" s="38"/>
      <c r="AT18" s="38"/>
      <c r="AU18" s="22"/>
      <c r="AV18" s="368">
        <v>6</v>
      </c>
      <c r="AW18" s="3" t="str">
        <f t="shared" si="111"/>
        <v>C</v>
      </c>
      <c r="AX18" s="4">
        <f t="shared" si="112"/>
        <v>2</v>
      </c>
      <c r="AY18" s="13" t="str">
        <f t="shared" si="113"/>
        <v>2.0</v>
      </c>
      <c r="AZ18" s="15">
        <v>7</v>
      </c>
      <c r="BA18" s="3" t="str">
        <f t="shared" si="114"/>
        <v>B</v>
      </c>
      <c r="BB18" s="4">
        <f t="shared" si="115"/>
        <v>3</v>
      </c>
      <c r="BC18" s="122" t="str">
        <f t="shared" si="116"/>
        <v>3.0</v>
      </c>
      <c r="BD18" s="200">
        <v>5.8</v>
      </c>
      <c r="BE18" s="225">
        <v>4</v>
      </c>
      <c r="BF18" s="225"/>
      <c r="BG18" s="116">
        <f t="shared" si="10"/>
        <v>4.7</v>
      </c>
      <c r="BH18" s="117">
        <f t="shared" si="11"/>
        <v>4.7</v>
      </c>
      <c r="BI18" s="118" t="str">
        <f t="shared" si="12"/>
        <v>D</v>
      </c>
      <c r="BJ18" s="119">
        <f t="shared" si="13"/>
        <v>1</v>
      </c>
      <c r="BK18" s="119" t="str">
        <f t="shared" si="14"/>
        <v>1.0</v>
      </c>
      <c r="BL18" s="137">
        <v>4</v>
      </c>
      <c r="BM18" s="268">
        <v>4</v>
      </c>
      <c r="BN18" s="263">
        <v>5.3</v>
      </c>
      <c r="BO18" s="230">
        <v>6</v>
      </c>
      <c r="BP18" s="230"/>
      <c r="BQ18" s="116">
        <f t="shared" si="15"/>
        <v>5.7</v>
      </c>
      <c r="BR18" s="117">
        <f t="shared" si="16"/>
        <v>5.7</v>
      </c>
      <c r="BS18" s="118" t="str">
        <f t="shared" si="17"/>
        <v>C</v>
      </c>
      <c r="BT18" s="119">
        <f t="shared" si="18"/>
        <v>2</v>
      </c>
      <c r="BU18" s="119" t="str">
        <f t="shared" si="19"/>
        <v>2.0</v>
      </c>
      <c r="BV18" s="137">
        <v>2</v>
      </c>
      <c r="BW18" s="138">
        <v>2</v>
      </c>
      <c r="BX18" s="148">
        <v>5.2</v>
      </c>
      <c r="BY18" s="239">
        <v>2</v>
      </c>
      <c r="BZ18" s="239">
        <v>6</v>
      </c>
      <c r="CA18" s="116">
        <f t="shared" si="20"/>
        <v>3.3</v>
      </c>
      <c r="CB18" s="117">
        <f t="shared" si="21"/>
        <v>5.7</v>
      </c>
      <c r="CC18" s="118" t="str">
        <f t="shared" si="22"/>
        <v>C</v>
      </c>
      <c r="CD18" s="119">
        <f t="shared" si="23"/>
        <v>2</v>
      </c>
      <c r="CE18" s="119" t="str">
        <f t="shared" si="24"/>
        <v>2.0</v>
      </c>
      <c r="CF18" s="137">
        <v>2</v>
      </c>
      <c r="CG18" s="138">
        <v>2</v>
      </c>
      <c r="CH18" s="200">
        <v>8.6999999999999993</v>
      </c>
      <c r="CI18" s="230">
        <v>3</v>
      </c>
      <c r="CJ18" s="230"/>
      <c r="CK18" s="116">
        <f t="shared" si="25"/>
        <v>5.3</v>
      </c>
      <c r="CL18" s="117">
        <f t="shared" si="26"/>
        <v>5.3</v>
      </c>
      <c r="CM18" s="118" t="str">
        <f t="shared" si="27"/>
        <v>D+</v>
      </c>
      <c r="CN18" s="119">
        <f t="shared" si="28"/>
        <v>1.5</v>
      </c>
      <c r="CO18" s="119" t="str">
        <f t="shared" si="29"/>
        <v>1.5</v>
      </c>
      <c r="CP18" s="155">
        <v>2</v>
      </c>
      <c r="CQ18" s="156">
        <v>2</v>
      </c>
      <c r="CR18" s="215">
        <v>6</v>
      </c>
      <c r="CS18" s="189">
        <v>8</v>
      </c>
      <c r="CT18" s="189"/>
      <c r="CU18" s="116">
        <f t="shared" si="30"/>
        <v>7.2</v>
      </c>
      <c r="CV18" s="117">
        <f t="shared" si="31"/>
        <v>7.2</v>
      </c>
      <c r="CW18" s="118" t="str">
        <f t="shared" si="32"/>
        <v>B</v>
      </c>
      <c r="CX18" s="119">
        <f t="shared" si="33"/>
        <v>3</v>
      </c>
      <c r="CY18" s="119" t="str">
        <f t="shared" si="34"/>
        <v>3.0</v>
      </c>
      <c r="CZ18" s="137">
        <v>1</v>
      </c>
      <c r="DA18" s="138">
        <v>1</v>
      </c>
      <c r="DB18" s="171">
        <v>0.8</v>
      </c>
      <c r="DC18" s="239"/>
      <c r="DD18" s="239"/>
      <c r="DE18" s="116">
        <f t="shared" si="35"/>
        <v>0.3</v>
      </c>
      <c r="DF18" s="117">
        <f t="shared" si="36"/>
        <v>0.3</v>
      </c>
      <c r="DG18" s="118" t="str">
        <f t="shared" si="37"/>
        <v>F</v>
      </c>
      <c r="DH18" s="119">
        <f t="shared" si="38"/>
        <v>0</v>
      </c>
      <c r="DI18" s="119" t="str">
        <f t="shared" si="0"/>
        <v>0.0</v>
      </c>
      <c r="DJ18" s="137">
        <v>2</v>
      </c>
      <c r="DK18" s="138"/>
      <c r="DL18" s="301">
        <f t="shared" si="39"/>
        <v>13</v>
      </c>
      <c r="DM18" s="310">
        <f t="shared" si="40"/>
        <v>1.3846153846153846</v>
      </c>
      <c r="DN18" s="312" t="str">
        <f t="shared" si="41"/>
        <v>1.38</v>
      </c>
      <c r="DO18" s="296" t="str">
        <f t="shared" si="42"/>
        <v>Lên lớp</v>
      </c>
      <c r="DP18" s="297">
        <f t="shared" si="43"/>
        <v>11</v>
      </c>
      <c r="DQ18" s="298">
        <f t="shared" si="44"/>
        <v>1.6363636363636365</v>
      </c>
      <c r="DR18" s="296" t="str">
        <f t="shared" si="45"/>
        <v>Lên lớp</v>
      </c>
      <c r="DT18" s="395">
        <v>5.8</v>
      </c>
      <c r="DU18" s="239">
        <v>2</v>
      </c>
      <c r="DV18" s="239">
        <v>7</v>
      </c>
      <c r="DW18" s="116">
        <f t="shared" si="46"/>
        <v>3.5</v>
      </c>
      <c r="DX18" s="117">
        <f t="shared" si="47"/>
        <v>6.5</v>
      </c>
      <c r="DY18" s="118" t="str">
        <f t="shared" si="48"/>
        <v>C+</v>
      </c>
      <c r="DZ18" s="119">
        <f t="shared" si="49"/>
        <v>2.5</v>
      </c>
      <c r="EA18" s="119" t="str">
        <f t="shared" si="50"/>
        <v>2.5</v>
      </c>
      <c r="EB18" s="137">
        <v>2</v>
      </c>
      <c r="EC18" s="138">
        <v>2</v>
      </c>
      <c r="ED18" s="148">
        <v>6.2</v>
      </c>
      <c r="EE18" s="189">
        <v>7</v>
      </c>
      <c r="EF18" s="189"/>
      <c r="EG18" s="116">
        <f t="shared" si="51"/>
        <v>6.7</v>
      </c>
      <c r="EH18" s="117">
        <f t="shared" si="52"/>
        <v>6.7</v>
      </c>
      <c r="EI18" s="118" t="str">
        <f t="shared" si="53"/>
        <v>C+</v>
      </c>
      <c r="EJ18" s="119">
        <f t="shared" si="54"/>
        <v>2.5</v>
      </c>
      <c r="EK18" s="119" t="str">
        <f t="shared" si="55"/>
        <v>2.5</v>
      </c>
      <c r="EL18" s="137">
        <v>3</v>
      </c>
      <c r="EM18" s="157">
        <v>3</v>
      </c>
      <c r="EN18" s="248">
        <v>5.7</v>
      </c>
      <c r="EO18" s="239">
        <v>5</v>
      </c>
      <c r="EP18" s="239"/>
      <c r="EQ18" s="116">
        <f t="shared" si="56"/>
        <v>5.3</v>
      </c>
      <c r="ER18" s="117">
        <f t="shared" si="57"/>
        <v>5.3</v>
      </c>
      <c r="ES18" s="118" t="str">
        <f t="shared" si="58"/>
        <v>D+</v>
      </c>
      <c r="ET18" s="119">
        <f t="shared" si="59"/>
        <v>1.5</v>
      </c>
      <c r="EU18" s="119" t="str">
        <f t="shared" si="60"/>
        <v>1.5</v>
      </c>
      <c r="EV18" s="137">
        <v>3</v>
      </c>
      <c r="EW18" s="138">
        <v>3</v>
      </c>
      <c r="EX18" s="209">
        <v>8</v>
      </c>
      <c r="EY18" s="239">
        <v>9</v>
      </c>
      <c r="EZ18" s="239"/>
      <c r="FA18" s="116">
        <f t="shared" si="61"/>
        <v>8.6</v>
      </c>
      <c r="FB18" s="117">
        <f t="shared" si="62"/>
        <v>8.6</v>
      </c>
      <c r="FC18" s="118" t="str">
        <f t="shared" si="1"/>
        <v>A</v>
      </c>
      <c r="FD18" s="119">
        <f t="shared" si="2"/>
        <v>4</v>
      </c>
      <c r="FE18" s="119" t="str">
        <f t="shared" si="3"/>
        <v>4.0</v>
      </c>
      <c r="FF18" s="137">
        <v>3</v>
      </c>
      <c r="FG18" s="138">
        <v>3</v>
      </c>
      <c r="FH18" s="209">
        <v>5.9</v>
      </c>
      <c r="FI18" s="239">
        <v>4</v>
      </c>
      <c r="FJ18" s="239"/>
      <c r="FK18" s="116">
        <f t="shared" si="63"/>
        <v>4.8</v>
      </c>
      <c r="FL18" s="117">
        <f t="shared" si="64"/>
        <v>4.8</v>
      </c>
      <c r="FM18" s="118" t="str">
        <f t="shared" si="65"/>
        <v>D</v>
      </c>
      <c r="FN18" s="119">
        <f t="shared" si="66"/>
        <v>1</v>
      </c>
      <c r="FO18" s="119" t="str">
        <f t="shared" si="67"/>
        <v>1.0</v>
      </c>
      <c r="FP18" s="137">
        <v>3</v>
      </c>
      <c r="FQ18" s="138">
        <v>3</v>
      </c>
      <c r="FR18" s="148">
        <v>6</v>
      </c>
      <c r="FS18" s="189">
        <v>6</v>
      </c>
      <c r="FT18" s="189"/>
      <c r="FU18" s="116">
        <f t="shared" si="68"/>
        <v>6</v>
      </c>
      <c r="FV18" s="117">
        <f t="shared" si="69"/>
        <v>6</v>
      </c>
      <c r="FW18" s="118" t="str">
        <f t="shared" si="70"/>
        <v>C</v>
      </c>
      <c r="FX18" s="119">
        <f t="shared" si="71"/>
        <v>2</v>
      </c>
      <c r="FY18" s="119" t="str">
        <f t="shared" si="72"/>
        <v>2.0</v>
      </c>
      <c r="FZ18" s="137">
        <v>2</v>
      </c>
      <c r="GA18" s="138">
        <v>2</v>
      </c>
      <c r="GB18" s="148">
        <v>6.8</v>
      </c>
      <c r="GC18" s="189">
        <v>4</v>
      </c>
      <c r="GD18" s="189"/>
      <c r="GE18" s="116">
        <f t="shared" si="73"/>
        <v>5.0999999999999996</v>
      </c>
      <c r="GF18" s="117">
        <f t="shared" si="74"/>
        <v>5.0999999999999996</v>
      </c>
      <c r="GG18" s="118" t="str">
        <f t="shared" si="75"/>
        <v>D+</v>
      </c>
      <c r="GH18" s="119">
        <f t="shared" si="76"/>
        <v>1.5</v>
      </c>
      <c r="GI18" s="119" t="str">
        <f t="shared" si="77"/>
        <v>1.5</v>
      </c>
      <c r="GJ18" s="137">
        <v>2</v>
      </c>
      <c r="GK18" s="138">
        <v>2</v>
      </c>
      <c r="GL18" s="301">
        <f t="shared" si="78"/>
        <v>18</v>
      </c>
      <c r="GM18" s="310">
        <f t="shared" si="79"/>
        <v>2.1666666666666665</v>
      </c>
      <c r="GN18" s="312" t="str">
        <f t="shared" si="80"/>
        <v>2.17</v>
      </c>
      <c r="GO18" s="189" t="str">
        <f t="shared" si="81"/>
        <v>Lên lớp</v>
      </c>
      <c r="GP18" s="526">
        <f t="shared" si="82"/>
        <v>31</v>
      </c>
      <c r="GQ18" s="310">
        <f t="shared" si="83"/>
        <v>1.8387096774193548</v>
      </c>
      <c r="GR18" s="312" t="str">
        <f t="shared" si="84"/>
        <v>1.84</v>
      </c>
      <c r="GS18" s="527">
        <f t="shared" si="85"/>
        <v>29</v>
      </c>
      <c r="GT18" s="528">
        <f t="shared" si="86"/>
        <v>1.9655172413793103</v>
      </c>
      <c r="GU18" s="529" t="str">
        <f t="shared" si="87"/>
        <v>Lên lớp</v>
      </c>
      <c r="GV18" s="131"/>
      <c r="GW18" s="414">
        <v>4</v>
      </c>
      <c r="GX18" s="239"/>
      <c r="GY18" s="239"/>
      <c r="GZ18" s="116">
        <f t="shared" si="88"/>
        <v>1.6</v>
      </c>
      <c r="HA18" s="117">
        <f t="shared" si="89"/>
        <v>1.6</v>
      </c>
      <c r="HB18" s="118" t="str">
        <f t="shared" si="90"/>
        <v>F</v>
      </c>
      <c r="HC18" s="119">
        <f t="shared" si="91"/>
        <v>0</v>
      </c>
      <c r="HD18" s="119" t="str">
        <f t="shared" si="92"/>
        <v>0.0</v>
      </c>
      <c r="HE18" s="137">
        <v>3</v>
      </c>
      <c r="HF18" s="138"/>
      <c r="HG18" s="148">
        <v>5</v>
      </c>
      <c r="HH18" s="189">
        <v>5</v>
      </c>
      <c r="HI18" s="130"/>
      <c r="HJ18" s="116">
        <f t="shared" si="93"/>
        <v>5</v>
      </c>
      <c r="HK18" s="117">
        <f t="shared" si="94"/>
        <v>5</v>
      </c>
      <c r="HL18" s="118" t="str">
        <f t="shared" si="95"/>
        <v>D+</v>
      </c>
      <c r="HM18" s="119">
        <f t="shared" si="96"/>
        <v>1.5</v>
      </c>
      <c r="HN18" s="119" t="str">
        <f t="shared" si="97"/>
        <v>1.5</v>
      </c>
      <c r="HO18" s="137">
        <v>2</v>
      </c>
      <c r="HP18" s="138">
        <v>2</v>
      </c>
      <c r="HQ18" s="148">
        <v>7</v>
      </c>
      <c r="HR18" s="239">
        <v>6</v>
      </c>
      <c r="HS18" s="239"/>
      <c r="HT18" s="116">
        <f t="shared" si="98"/>
        <v>6.4</v>
      </c>
      <c r="HU18" s="117">
        <f t="shared" si="99"/>
        <v>6.4</v>
      </c>
      <c r="HV18" s="118" t="str">
        <f t="shared" si="100"/>
        <v>C</v>
      </c>
      <c r="HW18" s="119">
        <f t="shared" si="101"/>
        <v>2</v>
      </c>
      <c r="HX18" s="119" t="str">
        <f t="shared" si="102"/>
        <v>2.0</v>
      </c>
      <c r="HY18" s="137">
        <v>2</v>
      </c>
      <c r="HZ18" s="138">
        <v>2</v>
      </c>
      <c r="IA18" s="148">
        <v>7</v>
      </c>
      <c r="IB18" s="215">
        <v>7.5</v>
      </c>
      <c r="IC18" s="215"/>
      <c r="ID18" s="116">
        <f t="shared" si="103"/>
        <v>7.3</v>
      </c>
      <c r="IE18" s="117">
        <f t="shared" si="104"/>
        <v>7.3</v>
      </c>
      <c r="IF18" s="118" t="str">
        <f t="shared" si="105"/>
        <v>B</v>
      </c>
      <c r="IG18" s="119">
        <f t="shared" si="106"/>
        <v>3</v>
      </c>
      <c r="IH18" s="119" t="str">
        <f t="shared" si="107"/>
        <v>3.0</v>
      </c>
      <c r="II18" s="137">
        <v>5</v>
      </c>
      <c r="IJ18" s="138">
        <v>5</v>
      </c>
      <c r="IK18" s="301">
        <f t="shared" si="108"/>
        <v>12</v>
      </c>
      <c r="IL18" s="310">
        <f t="shared" si="109"/>
        <v>1.8333333333333333</v>
      </c>
      <c r="IM18" s="312" t="str">
        <f t="shared" si="110"/>
        <v>1.83</v>
      </c>
      <c r="IN18" s="130"/>
      <c r="IO18" s="130"/>
      <c r="IP18" s="130"/>
      <c r="IQ18" s="130"/>
      <c r="IR18" s="130"/>
      <c r="IS18" s="130"/>
      <c r="IT18" s="130"/>
      <c r="IU18" s="130"/>
      <c r="IV18" s="130"/>
      <c r="IW18" s="131"/>
    </row>
    <row r="19" spans="1:257" ht="18">
      <c r="A19" s="1">
        <v>22</v>
      </c>
      <c r="B19" s="39" t="s">
        <v>31</v>
      </c>
      <c r="C19" s="36" t="s">
        <v>117</v>
      </c>
      <c r="D19" s="19" t="s">
        <v>118</v>
      </c>
      <c r="E19" s="20" t="s">
        <v>119</v>
      </c>
      <c r="F19" s="20"/>
      <c r="G19" s="21" t="s">
        <v>120</v>
      </c>
      <c r="H19" s="37" t="s">
        <v>36</v>
      </c>
      <c r="I19" s="22" t="s">
        <v>121</v>
      </c>
      <c r="J19" s="22" t="s">
        <v>37</v>
      </c>
      <c r="K19" s="38" t="s">
        <v>38</v>
      </c>
      <c r="L19" s="38"/>
      <c r="M19" s="38"/>
      <c r="N19" s="38"/>
      <c r="O19" s="38"/>
      <c r="P19" s="38"/>
      <c r="Q19" s="38"/>
      <c r="R19" s="38"/>
      <c r="S19" s="38"/>
      <c r="T19" s="38"/>
      <c r="U19" s="38"/>
      <c r="V19" s="38"/>
      <c r="W19" s="38"/>
      <c r="X19" s="38"/>
      <c r="Y19" s="38"/>
      <c r="Z19" s="38"/>
      <c r="AA19" s="38"/>
      <c r="AB19" s="38"/>
      <c r="AC19" s="38"/>
      <c r="AD19" s="38"/>
      <c r="AE19" s="38"/>
      <c r="AF19" s="38"/>
      <c r="AG19" s="38"/>
      <c r="AH19" s="38"/>
      <c r="AI19" s="38"/>
      <c r="AJ19" s="38"/>
      <c r="AK19" s="38"/>
      <c r="AL19" s="38"/>
      <c r="AM19" s="38"/>
      <c r="AN19" s="38"/>
      <c r="AO19" s="38"/>
      <c r="AP19" s="38"/>
      <c r="AQ19" s="38"/>
      <c r="AR19" s="38"/>
      <c r="AS19" s="38"/>
      <c r="AT19" s="38"/>
      <c r="AU19" s="22"/>
      <c r="AV19" s="368">
        <v>7</v>
      </c>
      <c r="AW19" s="3" t="str">
        <f t="shared" si="111"/>
        <v>B</v>
      </c>
      <c r="AX19" s="4">
        <f t="shared" si="112"/>
        <v>3</v>
      </c>
      <c r="AY19" s="13" t="str">
        <f t="shared" si="113"/>
        <v>3.0</v>
      </c>
      <c r="AZ19" s="15">
        <v>7</v>
      </c>
      <c r="BA19" s="3" t="str">
        <f t="shared" si="114"/>
        <v>B</v>
      </c>
      <c r="BB19" s="4">
        <f t="shared" si="115"/>
        <v>3</v>
      </c>
      <c r="BC19" s="122" t="str">
        <f t="shared" si="116"/>
        <v>3.0</v>
      </c>
      <c r="BD19" s="200">
        <v>7.3</v>
      </c>
      <c r="BE19" s="225">
        <v>6</v>
      </c>
      <c r="BF19" s="225"/>
      <c r="BG19" s="116">
        <f t="shared" si="10"/>
        <v>6.5</v>
      </c>
      <c r="BH19" s="117">
        <f t="shared" si="11"/>
        <v>6.5</v>
      </c>
      <c r="BI19" s="118" t="str">
        <f t="shared" si="12"/>
        <v>C+</v>
      </c>
      <c r="BJ19" s="119">
        <f t="shared" si="13"/>
        <v>2.5</v>
      </c>
      <c r="BK19" s="119" t="str">
        <f t="shared" si="14"/>
        <v>2.5</v>
      </c>
      <c r="BL19" s="137">
        <v>4</v>
      </c>
      <c r="BM19" s="268">
        <v>4</v>
      </c>
      <c r="BN19" s="263">
        <v>6.7</v>
      </c>
      <c r="BO19" s="230">
        <v>5</v>
      </c>
      <c r="BP19" s="230"/>
      <c r="BQ19" s="116">
        <f t="shared" si="15"/>
        <v>5.7</v>
      </c>
      <c r="BR19" s="117">
        <f t="shared" si="16"/>
        <v>5.7</v>
      </c>
      <c r="BS19" s="118" t="str">
        <f t="shared" si="17"/>
        <v>C</v>
      </c>
      <c r="BT19" s="119">
        <f t="shared" si="18"/>
        <v>2</v>
      </c>
      <c r="BU19" s="119" t="str">
        <f t="shared" si="19"/>
        <v>2.0</v>
      </c>
      <c r="BV19" s="137">
        <v>2</v>
      </c>
      <c r="BW19" s="138">
        <v>2</v>
      </c>
      <c r="BX19" s="148">
        <v>6</v>
      </c>
      <c r="BY19" s="239">
        <v>3</v>
      </c>
      <c r="BZ19" s="239"/>
      <c r="CA19" s="116">
        <f t="shared" si="20"/>
        <v>4.2</v>
      </c>
      <c r="CB19" s="117">
        <f t="shared" si="21"/>
        <v>4.2</v>
      </c>
      <c r="CC19" s="118" t="str">
        <f t="shared" si="22"/>
        <v>D</v>
      </c>
      <c r="CD19" s="119">
        <f t="shared" si="23"/>
        <v>1</v>
      </c>
      <c r="CE19" s="119" t="str">
        <f t="shared" si="24"/>
        <v>1.0</v>
      </c>
      <c r="CF19" s="137">
        <v>2</v>
      </c>
      <c r="CG19" s="138">
        <v>2</v>
      </c>
      <c r="CH19" s="200">
        <v>7</v>
      </c>
      <c r="CI19" s="230">
        <v>5</v>
      </c>
      <c r="CJ19" s="230"/>
      <c r="CK19" s="116">
        <f t="shared" si="25"/>
        <v>5.8</v>
      </c>
      <c r="CL19" s="117">
        <f t="shared" si="26"/>
        <v>5.8</v>
      </c>
      <c r="CM19" s="118" t="str">
        <f t="shared" si="27"/>
        <v>C</v>
      </c>
      <c r="CN19" s="119">
        <f t="shared" si="28"/>
        <v>2</v>
      </c>
      <c r="CO19" s="119" t="str">
        <f t="shared" si="29"/>
        <v>2.0</v>
      </c>
      <c r="CP19" s="155">
        <v>2</v>
      </c>
      <c r="CQ19" s="156">
        <v>2</v>
      </c>
      <c r="CR19" s="215">
        <v>7.7</v>
      </c>
      <c r="CS19" s="189">
        <v>8</v>
      </c>
      <c r="CT19" s="189"/>
      <c r="CU19" s="116">
        <f t="shared" si="30"/>
        <v>7.9</v>
      </c>
      <c r="CV19" s="117">
        <f t="shared" si="31"/>
        <v>7.9</v>
      </c>
      <c r="CW19" s="118" t="str">
        <f t="shared" si="32"/>
        <v>B</v>
      </c>
      <c r="CX19" s="119">
        <f t="shared" si="33"/>
        <v>3</v>
      </c>
      <c r="CY19" s="119" t="str">
        <f t="shared" si="34"/>
        <v>3.0</v>
      </c>
      <c r="CZ19" s="137">
        <v>1</v>
      </c>
      <c r="DA19" s="138">
        <v>1</v>
      </c>
      <c r="DB19" s="148">
        <v>6</v>
      </c>
      <c r="DC19" s="239">
        <v>4</v>
      </c>
      <c r="DD19" s="239"/>
      <c r="DE19" s="116">
        <f t="shared" si="35"/>
        <v>4.8</v>
      </c>
      <c r="DF19" s="117">
        <f t="shared" si="36"/>
        <v>4.8</v>
      </c>
      <c r="DG19" s="118" t="str">
        <f t="shared" si="37"/>
        <v>D</v>
      </c>
      <c r="DH19" s="119">
        <f t="shared" si="38"/>
        <v>1</v>
      </c>
      <c r="DI19" s="119" t="str">
        <f t="shared" si="0"/>
        <v>1.0</v>
      </c>
      <c r="DJ19" s="137">
        <v>2</v>
      </c>
      <c r="DK19" s="138">
        <v>2</v>
      </c>
      <c r="DL19" s="301">
        <f t="shared" si="39"/>
        <v>13</v>
      </c>
      <c r="DM19" s="310">
        <f t="shared" si="40"/>
        <v>1.9230769230769231</v>
      </c>
      <c r="DN19" s="312" t="str">
        <f t="shared" si="41"/>
        <v>1.92</v>
      </c>
      <c r="DO19" s="296" t="str">
        <f t="shared" si="42"/>
        <v>Lên lớp</v>
      </c>
      <c r="DP19" s="297">
        <f t="shared" si="43"/>
        <v>13</v>
      </c>
      <c r="DQ19" s="298">
        <f t="shared" si="44"/>
        <v>1.9230769230769231</v>
      </c>
      <c r="DR19" s="296" t="str">
        <f t="shared" si="45"/>
        <v>Lên lớp</v>
      </c>
      <c r="DT19" s="395">
        <v>7.4</v>
      </c>
      <c r="DU19" s="239">
        <v>7</v>
      </c>
      <c r="DV19" s="239"/>
      <c r="DW19" s="116">
        <f t="shared" si="46"/>
        <v>7.2</v>
      </c>
      <c r="DX19" s="117">
        <f t="shared" si="47"/>
        <v>7.2</v>
      </c>
      <c r="DY19" s="118" t="str">
        <f t="shared" si="48"/>
        <v>B</v>
      </c>
      <c r="DZ19" s="119">
        <f t="shared" si="49"/>
        <v>3</v>
      </c>
      <c r="EA19" s="119" t="str">
        <f t="shared" si="50"/>
        <v>3.0</v>
      </c>
      <c r="EB19" s="137">
        <v>2</v>
      </c>
      <c r="EC19" s="138">
        <v>2</v>
      </c>
      <c r="ED19" s="148">
        <v>8.8000000000000007</v>
      </c>
      <c r="EE19" s="189">
        <v>5</v>
      </c>
      <c r="EF19" s="189"/>
      <c r="EG19" s="116">
        <f t="shared" si="51"/>
        <v>6.5</v>
      </c>
      <c r="EH19" s="117">
        <f t="shared" si="52"/>
        <v>6.5</v>
      </c>
      <c r="EI19" s="118" t="str">
        <f t="shared" si="53"/>
        <v>C+</v>
      </c>
      <c r="EJ19" s="119">
        <f t="shared" si="54"/>
        <v>2.5</v>
      </c>
      <c r="EK19" s="119" t="str">
        <f t="shared" si="55"/>
        <v>2.5</v>
      </c>
      <c r="EL19" s="137">
        <v>3</v>
      </c>
      <c r="EM19" s="157">
        <v>3</v>
      </c>
      <c r="EN19" s="248">
        <v>7.7</v>
      </c>
      <c r="EO19" s="239">
        <v>7</v>
      </c>
      <c r="EP19" s="239"/>
      <c r="EQ19" s="116">
        <f t="shared" si="56"/>
        <v>7.3</v>
      </c>
      <c r="ER19" s="117">
        <f t="shared" si="57"/>
        <v>7.3</v>
      </c>
      <c r="ES19" s="118" t="str">
        <f t="shared" si="58"/>
        <v>B</v>
      </c>
      <c r="ET19" s="119">
        <f t="shared" si="59"/>
        <v>3</v>
      </c>
      <c r="EU19" s="119" t="str">
        <f t="shared" si="60"/>
        <v>3.0</v>
      </c>
      <c r="EV19" s="137">
        <v>3</v>
      </c>
      <c r="EW19" s="138">
        <v>3</v>
      </c>
      <c r="EX19" s="209">
        <v>8.8000000000000007</v>
      </c>
      <c r="EY19" s="239">
        <v>9</v>
      </c>
      <c r="EZ19" s="239"/>
      <c r="FA19" s="116">
        <f t="shared" si="61"/>
        <v>8.9</v>
      </c>
      <c r="FB19" s="117">
        <f t="shared" si="62"/>
        <v>8.9</v>
      </c>
      <c r="FC19" s="118" t="str">
        <f t="shared" si="1"/>
        <v>A</v>
      </c>
      <c r="FD19" s="119">
        <f t="shared" si="2"/>
        <v>4</v>
      </c>
      <c r="FE19" s="119" t="str">
        <f t="shared" si="3"/>
        <v>4.0</v>
      </c>
      <c r="FF19" s="137">
        <v>3</v>
      </c>
      <c r="FG19" s="138">
        <v>3</v>
      </c>
      <c r="FH19" s="209">
        <v>6.1</v>
      </c>
      <c r="FI19" s="239">
        <v>4</v>
      </c>
      <c r="FJ19" s="239"/>
      <c r="FK19" s="116">
        <f t="shared" si="63"/>
        <v>4.8</v>
      </c>
      <c r="FL19" s="117">
        <f t="shared" si="64"/>
        <v>4.8</v>
      </c>
      <c r="FM19" s="118" t="str">
        <f t="shared" si="65"/>
        <v>D</v>
      </c>
      <c r="FN19" s="119">
        <f t="shared" si="66"/>
        <v>1</v>
      </c>
      <c r="FO19" s="119" t="str">
        <f t="shared" si="67"/>
        <v>1.0</v>
      </c>
      <c r="FP19" s="137">
        <v>3</v>
      </c>
      <c r="FQ19" s="138">
        <v>3</v>
      </c>
      <c r="FR19" s="148">
        <v>6.7</v>
      </c>
      <c r="FS19" s="189">
        <v>8</v>
      </c>
      <c r="FT19" s="189"/>
      <c r="FU19" s="116">
        <f t="shared" si="68"/>
        <v>7.5</v>
      </c>
      <c r="FV19" s="117">
        <f t="shared" si="69"/>
        <v>7.5</v>
      </c>
      <c r="FW19" s="118" t="str">
        <f t="shared" si="70"/>
        <v>B</v>
      </c>
      <c r="FX19" s="119">
        <f t="shared" si="71"/>
        <v>3</v>
      </c>
      <c r="FY19" s="119" t="str">
        <f t="shared" si="72"/>
        <v>3.0</v>
      </c>
      <c r="FZ19" s="137">
        <v>2</v>
      </c>
      <c r="GA19" s="138">
        <v>2</v>
      </c>
      <c r="GB19" s="148">
        <v>6.8</v>
      </c>
      <c r="GC19" s="189">
        <v>6</v>
      </c>
      <c r="GD19" s="189"/>
      <c r="GE19" s="116">
        <f t="shared" si="73"/>
        <v>6.3</v>
      </c>
      <c r="GF19" s="117">
        <f t="shared" si="74"/>
        <v>6.3</v>
      </c>
      <c r="GG19" s="118" t="str">
        <f t="shared" si="75"/>
        <v>C</v>
      </c>
      <c r="GH19" s="119">
        <f t="shared" si="76"/>
        <v>2</v>
      </c>
      <c r="GI19" s="119" t="str">
        <f t="shared" si="77"/>
        <v>2.0</v>
      </c>
      <c r="GJ19" s="137">
        <v>2</v>
      </c>
      <c r="GK19" s="138">
        <v>2</v>
      </c>
      <c r="GL19" s="301">
        <f t="shared" si="78"/>
        <v>18</v>
      </c>
      <c r="GM19" s="310">
        <f t="shared" si="79"/>
        <v>2.6388888888888888</v>
      </c>
      <c r="GN19" s="312" t="str">
        <f t="shared" si="80"/>
        <v>2.64</v>
      </c>
      <c r="GO19" s="189" t="str">
        <f t="shared" si="81"/>
        <v>Lên lớp</v>
      </c>
      <c r="GP19" s="526">
        <f t="shared" si="82"/>
        <v>31</v>
      </c>
      <c r="GQ19" s="310">
        <f t="shared" si="83"/>
        <v>2.338709677419355</v>
      </c>
      <c r="GR19" s="312" t="str">
        <f t="shared" si="84"/>
        <v>2.34</v>
      </c>
      <c r="GS19" s="527">
        <f t="shared" si="85"/>
        <v>31</v>
      </c>
      <c r="GT19" s="528">
        <f t="shared" si="86"/>
        <v>2.338709677419355</v>
      </c>
      <c r="GU19" s="529" t="str">
        <f t="shared" si="87"/>
        <v>Lên lớp</v>
      </c>
      <c r="GV19" s="131"/>
      <c r="GW19" s="209">
        <v>5.5</v>
      </c>
      <c r="GX19" s="239">
        <v>8</v>
      </c>
      <c r="GY19" s="239"/>
      <c r="GZ19" s="116">
        <f t="shared" si="88"/>
        <v>7</v>
      </c>
      <c r="HA19" s="117">
        <f t="shared" si="89"/>
        <v>7</v>
      </c>
      <c r="HB19" s="118" t="str">
        <f t="shared" si="90"/>
        <v>B</v>
      </c>
      <c r="HC19" s="119">
        <f t="shared" si="91"/>
        <v>3</v>
      </c>
      <c r="HD19" s="119" t="str">
        <f t="shared" si="92"/>
        <v>3.0</v>
      </c>
      <c r="HE19" s="137">
        <v>3</v>
      </c>
      <c r="HF19" s="138">
        <v>3</v>
      </c>
      <c r="HG19" s="148">
        <v>7.2</v>
      </c>
      <c r="HH19" s="189">
        <v>7</v>
      </c>
      <c r="HI19" s="130"/>
      <c r="HJ19" s="116">
        <f t="shared" si="93"/>
        <v>7.1</v>
      </c>
      <c r="HK19" s="117">
        <f t="shared" si="94"/>
        <v>7.1</v>
      </c>
      <c r="HL19" s="118" t="str">
        <f t="shared" si="95"/>
        <v>B</v>
      </c>
      <c r="HM19" s="119">
        <f t="shared" si="96"/>
        <v>3</v>
      </c>
      <c r="HN19" s="119" t="str">
        <f t="shared" si="97"/>
        <v>3.0</v>
      </c>
      <c r="HO19" s="137">
        <v>2</v>
      </c>
      <c r="HP19" s="138">
        <v>2</v>
      </c>
      <c r="HQ19" s="148">
        <v>8.6</v>
      </c>
      <c r="HR19" s="239">
        <v>5</v>
      </c>
      <c r="HS19" s="239"/>
      <c r="HT19" s="116">
        <f t="shared" si="98"/>
        <v>6.4</v>
      </c>
      <c r="HU19" s="117">
        <f t="shared" si="99"/>
        <v>6.4</v>
      </c>
      <c r="HV19" s="118" t="str">
        <f t="shared" si="100"/>
        <v>C</v>
      </c>
      <c r="HW19" s="119">
        <f t="shared" si="101"/>
        <v>2</v>
      </c>
      <c r="HX19" s="119" t="str">
        <f t="shared" si="102"/>
        <v>2.0</v>
      </c>
      <c r="HY19" s="137">
        <v>2</v>
      </c>
      <c r="HZ19" s="138">
        <v>2</v>
      </c>
      <c r="IA19" s="148">
        <v>7</v>
      </c>
      <c r="IB19" s="215">
        <v>7.5</v>
      </c>
      <c r="IC19" s="215"/>
      <c r="ID19" s="116">
        <f t="shared" si="103"/>
        <v>7.3</v>
      </c>
      <c r="IE19" s="117">
        <f t="shared" si="104"/>
        <v>7.3</v>
      </c>
      <c r="IF19" s="118" t="str">
        <f t="shared" si="105"/>
        <v>B</v>
      </c>
      <c r="IG19" s="119">
        <f t="shared" si="106"/>
        <v>3</v>
      </c>
      <c r="IH19" s="119" t="str">
        <f t="shared" si="107"/>
        <v>3.0</v>
      </c>
      <c r="II19" s="137">
        <v>5</v>
      </c>
      <c r="IJ19" s="138">
        <v>5</v>
      </c>
      <c r="IK19" s="301">
        <f t="shared" si="108"/>
        <v>12</v>
      </c>
      <c r="IL19" s="310">
        <f t="shared" si="109"/>
        <v>2.8333333333333335</v>
      </c>
      <c r="IM19" s="312" t="str">
        <f t="shared" si="110"/>
        <v>2.83</v>
      </c>
      <c r="IN19" s="130"/>
      <c r="IO19" s="130"/>
      <c r="IP19" s="130"/>
      <c r="IQ19" s="130"/>
      <c r="IR19" s="130"/>
      <c r="IS19" s="130"/>
      <c r="IT19" s="130"/>
      <c r="IU19" s="130"/>
      <c r="IV19" s="130"/>
      <c r="IW19" s="131"/>
    </row>
    <row r="20" spans="1:257" ht="18">
      <c r="A20" s="1">
        <v>23</v>
      </c>
      <c r="B20" s="22" t="s">
        <v>31</v>
      </c>
      <c r="C20" s="36" t="s">
        <v>122</v>
      </c>
      <c r="D20" s="40" t="s">
        <v>123</v>
      </c>
      <c r="E20" s="41" t="s">
        <v>124</v>
      </c>
      <c r="F20" s="41"/>
      <c r="G20" s="21" t="s">
        <v>125</v>
      </c>
      <c r="H20" s="37" t="s">
        <v>36</v>
      </c>
      <c r="I20" s="22" t="s">
        <v>46</v>
      </c>
      <c r="J20" s="22" t="s">
        <v>37</v>
      </c>
      <c r="K20" s="38" t="s">
        <v>38</v>
      </c>
      <c r="L20" s="38"/>
      <c r="M20" s="38"/>
      <c r="N20" s="38"/>
      <c r="O20" s="38"/>
      <c r="P20" s="38"/>
      <c r="Q20" s="38"/>
      <c r="R20" s="38"/>
      <c r="S20" s="38"/>
      <c r="T20" s="38"/>
      <c r="U20" s="38"/>
      <c r="V20" s="38"/>
      <c r="W20" s="38"/>
      <c r="X20" s="38"/>
      <c r="Y20" s="38"/>
      <c r="Z20" s="38"/>
      <c r="AA20" s="38"/>
      <c r="AB20" s="38"/>
      <c r="AC20" s="38"/>
      <c r="AD20" s="38"/>
      <c r="AE20" s="38"/>
      <c r="AF20" s="38"/>
      <c r="AG20" s="38"/>
      <c r="AH20" s="38"/>
      <c r="AI20" s="38"/>
      <c r="AJ20" s="38"/>
      <c r="AK20" s="38"/>
      <c r="AL20" s="38"/>
      <c r="AM20" s="38"/>
      <c r="AN20" s="38"/>
      <c r="AO20" s="38"/>
      <c r="AP20" s="38"/>
      <c r="AQ20" s="38"/>
      <c r="AR20" s="38"/>
      <c r="AS20" s="38"/>
      <c r="AT20" s="38"/>
      <c r="AU20" s="22"/>
      <c r="AV20" s="368">
        <v>5</v>
      </c>
      <c r="AW20" s="3" t="str">
        <f t="shared" si="111"/>
        <v>D+</v>
      </c>
      <c r="AX20" s="4">
        <f t="shared" si="112"/>
        <v>1.5</v>
      </c>
      <c r="AY20" s="13" t="str">
        <f t="shared" si="113"/>
        <v>1.5</v>
      </c>
      <c r="AZ20" s="15">
        <v>6</v>
      </c>
      <c r="BA20" s="3" t="str">
        <f t="shared" si="114"/>
        <v>C</v>
      </c>
      <c r="BB20" s="4">
        <f t="shared" si="115"/>
        <v>2</v>
      </c>
      <c r="BC20" s="122" t="str">
        <f t="shared" si="116"/>
        <v>2.0</v>
      </c>
      <c r="BD20" s="200">
        <v>5.2</v>
      </c>
      <c r="BE20" s="225">
        <v>3</v>
      </c>
      <c r="BF20" s="225">
        <v>5</v>
      </c>
      <c r="BG20" s="116">
        <f t="shared" si="10"/>
        <v>3.9</v>
      </c>
      <c r="BH20" s="117">
        <f t="shared" si="11"/>
        <v>5.0999999999999996</v>
      </c>
      <c r="BI20" s="118" t="str">
        <f t="shared" si="12"/>
        <v>D+</v>
      </c>
      <c r="BJ20" s="119">
        <f t="shared" si="13"/>
        <v>1.5</v>
      </c>
      <c r="BK20" s="119" t="str">
        <f t="shared" si="14"/>
        <v>1.5</v>
      </c>
      <c r="BL20" s="137">
        <v>4</v>
      </c>
      <c r="BM20" s="268">
        <v>4</v>
      </c>
      <c r="BN20" s="263">
        <v>5.7</v>
      </c>
      <c r="BO20" s="230">
        <v>5</v>
      </c>
      <c r="BP20" s="230"/>
      <c r="BQ20" s="116">
        <f t="shared" si="15"/>
        <v>5.3</v>
      </c>
      <c r="BR20" s="117">
        <f t="shared" si="16"/>
        <v>5.3</v>
      </c>
      <c r="BS20" s="118" t="str">
        <f t="shared" si="17"/>
        <v>D+</v>
      </c>
      <c r="BT20" s="119">
        <f t="shared" si="18"/>
        <v>1.5</v>
      </c>
      <c r="BU20" s="119" t="str">
        <f t="shared" si="19"/>
        <v>1.5</v>
      </c>
      <c r="BV20" s="137">
        <v>2</v>
      </c>
      <c r="BW20" s="138">
        <v>2</v>
      </c>
      <c r="BX20" s="148">
        <v>5</v>
      </c>
      <c r="BY20" s="239">
        <v>2</v>
      </c>
      <c r="BZ20" s="239">
        <v>5</v>
      </c>
      <c r="CA20" s="116">
        <f t="shared" si="20"/>
        <v>3.2</v>
      </c>
      <c r="CB20" s="117">
        <f t="shared" si="21"/>
        <v>5</v>
      </c>
      <c r="CC20" s="118" t="str">
        <f t="shared" si="22"/>
        <v>D+</v>
      </c>
      <c r="CD20" s="119">
        <f t="shared" si="23"/>
        <v>1.5</v>
      </c>
      <c r="CE20" s="119" t="str">
        <f t="shared" si="24"/>
        <v>1.5</v>
      </c>
      <c r="CF20" s="137">
        <v>2</v>
      </c>
      <c r="CG20" s="138">
        <v>2</v>
      </c>
      <c r="CH20" s="200">
        <v>5.3</v>
      </c>
      <c r="CI20" s="230">
        <v>4</v>
      </c>
      <c r="CJ20" s="230"/>
      <c r="CK20" s="116">
        <f t="shared" si="25"/>
        <v>4.5</v>
      </c>
      <c r="CL20" s="117">
        <f t="shared" si="26"/>
        <v>4.5</v>
      </c>
      <c r="CM20" s="118" t="str">
        <f t="shared" si="27"/>
        <v>D</v>
      </c>
      <c r="CN20" s="119">
        <f t="shared" si="28"/>
        <v>1</v>
      </c>
      <c r="CO20" s="119" t="str">
        <f t="shared" si="29"/>
        <v>1.0</v>
      </c>
      <c r="CP20" s="155">
        <v>2</v>
      </c>
      <c r="CQ20" s="156">
        <v>2</v>
      </c>
      <c r="CR20" s="215">
        <v>5.3</v>
      </c>
      <c r="CS20" s="189">
        <v>7</v>
      </c>
      <c r="CT20" s="189"/>
      <c r="CU20" s="116">
        <f t="shared" si="30"/>
        <v>6.3</v>
      </c>
      <c r="CV20" s="117">
        <f t="shared" si="31"/>
        <v>6.3</v>
      </c>
      <c r="CW20" s="118" t="str">
        <f t="shared" si="32"/>
        <v>C</v>
      </c>
      <c r="CX20" s="119">
        <f t="shared" si="33"/>
        <v>2</v>
      </c>
      <c r="CY20" s="119" t="str">
        <f t="shared" si="34"/>
        <v>2.0</v>
      </c>
      <c r="CZ20" s="137">
        <v>1</v>
      </c>
      <c r="DA20" s="138">
        <v>1</v>
      </c>
      <c r="DB20" s="148">
        <v>5.2</v>
      </c>
      <c r="DC20" s="239">
        <v>3</v>
      </c>
      <c r="DD20" s="239">
        <v>3</v>
      </c>
      <c r="DE20" s="116">
        <f t="shared" si="35"/>
        <v>3.9</v>
      </c>
      <c r="DF20" s="117">
        <f t="shared" si="36"/>
        <v>3.9</v>
      </c>
      <c r="DG20" s="118" t="str">
        <f t="shared" si="37"/>
        <v>F</v>
      </c>
      <c r="DH20" s="119">
        <f t="shared" si="38"/>
        <v>0</v>
      </c>
      <c r="DI20" s="119" t="str">
        <f t="shared" si="0"/>
        <v>0.0</v>
      </c>
      <c r="DJ20" s="137">
        <v>2</v>
      </c>
      <c r="DK20" s="138"/>
      <c r="DL20" s="301">
        <f t="shared" si="39"/>
        <v>13</v>
      </c>
      <c r="DM20" s="310">
        <f t="shared" si="40"/>
        <v>1.2307692307692308</v>
      </c>
      <c r="DN20" s="312" t="str">
        <f t="shared" si="41"/>
        <v>1.23</v>
      </c>
      <c r="DO20" s="296" t="str">
        <f t="shared" si="42"/>
        <v>Lên lớp</v>
      </c>
      <c r="DP20" s="297">
        <f t="shared" si="43"/>
        <v>11</v>
      </c>
      <c r="DQ20" s="298">
        <f t="shared" si="44"/>
        <v>1.4545454545454546</v>
      </c>
      <c r="DR20" s="296" t="str">
        <f t="shared" si="45"/>
        <v>Lên lớp</v>
      </c>
      <c r="DT20" s="395">
        <v>7.4</v>
      </c>
      <c r="DU20" s="239">
        <v>9</v>
      </c>
      <c r="DV20" s="239"/>
      <c r="DW20" s="116">
        <f t="shared" si="46"/>
        <v>8.4</v>
      </c>
      <c r="DX20" s="117">
        <f t="shared" si="47"/>
        <v>8.4</v>
      </c>
      <c r="DY20" s="118" t="str">
        <f t="shared" si="48"/>
        <v>B+</v>
      </c>
      <c r="DZ20" s="119">
        <f t="shared" si="49"/>
        <v>3.5</v>
      </c>
      <c r="EA20" s="119" t="str">
        <f t="shared" si="50"/>
        <v>3.5</v>
      </c>
      <c r="EB20" s="137">
        <v>2</v>
      </c>
      <c r="EC20" s="138">
        <v>2</v>
      </c>
      <c r="ED20" s="148">
        <v>7</v>
      </c>
      <c r="EE20" s="189">
        <v>5</v>
      </c>
      <c r="EF20" s="189"/>
      <c r="EG20" s="116">
        <f t="shared" si="51"/>
        <v>5.8</v>
      </c>
      <c r="EH20" s="117">
        <f t="shared" si="52"/>
        <v>5.8</v>
      </c>
      <c r="EI20" s="118" t="str">
        <f t="shared" si="53"/>
        <v>C</v>
      </c>
      <c r="EJ20" s="119">
        <f t="shared" si="54"/>
        <v>2</v>
      </c>
      <c r="EK20" s="119" t="str">
        <f t="shared" si="55"/>
        <v>2.0</v>
      </c>
      <c r="EL20" s="137">
        <v>3</v>
      </c>
      <c r="EM20" s="157">
        <v>3</v>
      </c>
      <c r="EN20" s="248">
        <v>5.0999999999999996</v>
      </c>
      <c r="EO20" s="239">
        <v>5</v>
      </c>
      <c r="EP20" s="239"/>
      <c r="EQ20" s="116">
        <f t="shared" si="56"/>
        <v>5</v>
      </c>
      <c r="ER20" s="117">
        <f t="shared" si="57"/>
        <v>5</v>
      </c>
      <c r="ES20" s="118" t="str">
        <f t="shared" si="58"/>
        <v>D+</v>
      </c>
      <c r="ET20" s="119">
        <f t="shared" si="59"/>
        <v>1.5</v>
      </c>
      <c r="EU20" s="119" t="str">
        <f t="shared" si="60"/>
        <v>1.5</v>
      </c>
      <c r="EV20" s="137">
        <v>3</v>
      </c>
      <c r="EW20" s="138">
        <v>3</v>
      </c>
      <c r="EX20" s="209">
        <v>8.1999999999999993</v>
      </c>
      <c r="EY20" s="239">
        <v>8</v>
      </c>
      <c r="EZ20" s="239"/>
      <c r="FA20" s="116">
        <f t="shared" si="61"/>
        <v>8.1</v>
      </c>
      <c r="FB20" s="117">
        <f t="shared" si="62"/>
        <v>8.1</v>
      </c>
      <c r="FC20" s="118" t="str">
        <f t="shared" si="1"/>
        <v>B+</v>
      </c>
      <c r="FD20" s="119">
        <f t="shared" si="2"/>
        <v>3.5</v>
      </c>
      <c r="FE20" s="119" t="str">
        <f t="shared" si="3"/>
        <v>3.5</v>
      </c>
      <c r="FF20" s="137">
        <v>3</v>
      </c>
      <c r="FG20" s="138">
        <v>3</v>
      </c>
      <c r="FH20" s="209">
        <v>6.6</v>
      </c>
      <c r="FI20" s="239">
        <v>7</v>
      </c>
      <c r="FJ20" s="239"/>
      <c r="FK20" s="116">
        <f t="shared" si="63"/>
        <v>6.8</v>
      </c>
      <c r="FL20" s="117">
        <f t="shared" si="64"/>
        <v>6.8</v>
      </c>
      <c r="FM20" s="118" t="str">
        <f t="shared" si="65"/>
        <v>C+</v>
      </c>
      <c r="FN20" s="119">
        <f t="shared" si="66"/>
        <v>2.5</v>
      </c>
      <c r="FO20" s="119" t="str">
        <f t="shared" si="67"/>
        <v>2.5</v>
      </c>
      <c r="FP20" s="137">
        <v>3</v>
      </c>
      <c r="FQ20" s="138">
        <v>3</v>
      </c>
      <c r="FR20" s="148">
        <v>6</v>
      </c>
      <c r="FS20" s="189">
        <v>9</v>
      </c>
      <c r="FT20" s="189"/>
      <c r="FU20" s="116">
        <f t="shared" si="68"/>
        <v>7.8</v>
      </c>
      <c r="FV20" s="117">
        <f t="shared" si="69"/>
        <v>7.8</v>
      </c>
      <c r="FW20" s="118" t="str">
        <f t="shared" si="70"/>
        <v>B</v>
      </c>
      <c r="FX20" s="119">
        <f t="shared" si="71"/>
        <v>3</v>
      </c>
      <c r="FY20" s="119" t="str">
        <f t="shared" si="72"/>
        <v>3.0</v>
      </c>
      <c r="FZ20" s="137">
        <v>2</v>
      </c>
      <c r="GA20" s="138">
        <v>2</v>
      </c>
      <c r="GB20" s="148">
        <v>6.4</v>
      </c>
      <c r="GC20" s="189">
        <v>5</v>
      </c>
      <c r="GD20" s="189"/>
      <c r="GE20" s="116">
        <f t="shared" si="73"/>
        <v>5.6</v>
      </c>
      <c r="GF20" s="117">
        <f t="shared" si="74"/>
        <v>5.6</v>
      </c>
      <c r="GG20" s="118" t="str">
        <f t="shared" si="75"/>
        <v>C</v>
      </c>
      <c r="GH20" s="119">
        <f t="shared" si="76"/>
        <v>2</v>
      </c>
      <c r="GI20" s="119" t="str">
        <f t="shared" si="77"/>
        <v>2.0</v>
      </c>
      <c r="GJ20" s="137">
        <v>2</v>
      </c>
      <c r="GK20" s="138">
        <v>2</v>
      </c>
      <c r="GL20" s="301">
        <f t="shared" si="78"/>
        <v>18</v>
      </c>
      <c r="GM20" s="310">
        <f t="shared" si="79"/>
        <v>2.5277777777777777</v>
      </c>
      <c r="GN20" s="312" t="str">
        <f t="shared" si="80"/>
        <v>2.53</v>
      </c>
      <c r="GO20" s="189" t="str">
        <f t="shared" si="81"/>
        <v>Lên lớp</v>
      </c>
      <c r="GP20" s="526">
        <f t="shared" si="82"/>
        <v>31</v>
      </c>
      <c r="GQ20" s="310">
        <f t="shared" si="83"/>
        <v>1.9838709677419355</v>
      </c>
      <c r="GR20" s="312" t="str">
        <f t="shared" si="84"/>
        <v>1.98</v>
      </c>
      <c r="GS20" s="527">
        <f t="shared" si="85"/>
        <v>29</v>
      </c>
      <c r="GT20" s="528">
        <f t="shared" si="86"/>
        <v>2.1206896551724137</v>
      </c>
      <c r="GU20" s="529" t="str">
        <f t="shared" si="87"/>
        <v>Lên lớp</v>
      </c>
      <c r="GV20" s="131"/>
      <c r="GW20" s="414">
        <v>3.5</v>
      </c>
      <c r="GX20" s="239"/>
      <c r="GY20" s="239"/>
      <c r="GZ20" s="116">
        <f t="shared" si="88"/>
        <v>1.4</v>
      </c>
      <c r="HA20" s="117">
        <f t="shared" si="89"/>
        <v>1.4</v>
      </c>
      <c r="HB20" s="118" t="str">
        <f t="shared" si="90"/>
        <v>F</v>
      </c>
      <c r="HC20" s="119">
        <f t="shared" si="91"/>
        <v>0</v>
      </c>
      <c r="HD20" s="119" t="str">
        <f t="shared" si="92"/>
        <v>0.0</v>
      </c>
      <c r="HE20" s="137">
        <v>3</v>
      </c>
      <c r="HF20" s="138"/>
      <c r="HG20" s="148">
        <v>5.4</v>
      </c>
      <c r="HH20" s="189">
        <v>5</v>
      </c>
      <c r="HI20" s="130"/>
      <c r="HJ20" s="116">
        <f t="shared" si="93"/>
        <v>5.2</v>
      </c>
      <c r="HK20" s="117">
        <f t="shared" si="94"/>
        <v>5.2</v>
      </c>
      <c r="HL20" s="118" t="str">
        <f t="shared" si="95"/>
        <v>D+</v>
      </c>
      <c r="HM20" s="119">
        <f t="shared" si="96"/>
        <v>1.5</v>
      </c>
      <c r="HN20" s="119" t="str">
        <f t="shared" si="97"/>
        <v>1.5</v>
      </c>
      <c r="HO20" s="137">
        <v>2</v>
      </c>
      <c r="HP20" s="138">
        <v>2</v>
      </c>
      <c r="HQ20" s="148">
        <v>6.2</v>
      </c>
      <c r="HR20" s="239">
        <v>6</v>
      </c>
      <c r="HS20" s="239"/>
      <c r="HT20" s="116">
        <f t="shared" si="98"/>
        <v>6.1</v>
      </c>
      <c r="HU20" s="117">
        <f t="shared" si="99"/>
        <v>6.1</v>
      </c>
      <c r="HV20" s="118" t="str">
        <f t="shared" si="100"/>
        <v>C</v>
      </c>
      <c r="HW20" s="119">
        <f t="shared" si="101"/>
        <v>2</v>
      </c>
      <c r="HX20" s="119" t="str">
        <f t="shared" si="102"/>
        <v>2.0</v>
      </c>
      <c r="HY20" s="137">
        <v>2</v>
      </c>
      <c r="HZ20" s="138">
        <v>2</v>
      </c>
      <c r="IA20" s="148">
        <v>6</v>
      </c>
      <c r="IB20" s="215">
        <v>6.5</v>
      </c>
      <c r="IC20" s="215"/>
      <c r="ID20" s="116">
        <f t="shared" si="103"/>
        <v>6.3</v>
      </c>
      <c r="IE20" s="117">
        <f t="shared" si="104"/>
        <v>6.3</v>
      </c>
      <c r="IF20" s="118" t="str">
        <f t="shared" si="105"/>
        <v>C</v>
      </c>
      <c r="IG20" s="119">
        <f t="shared" si="106"/>
        <v>2</v>
      </c>
      <c r="IH20" s="119" t="str">
        <f t="shared" si="107"/>
        <v>2.0</v>
      </c>
      <c r="II20" s="137">
        <v>5</v>
      </c>
      <c r="IJ20" s="138">
        <v>5</v>
      </c>
      <c r="IK20" s="301">
        <f t="shared" si="108"/>
        <v>12</v>
      </c>
      <c r="IL20" s="310">
        <f t="shared" si="109"/>
        <v>1.4166666666666667</v>
      </c>
      <c r="IM20" s="312" t="str">
        <f t="shared" si="110"/>
        <v>1.42</v>
      </c>
      <c r="IN20" s="130"/>
      <c r="IO20" s="130"/>
      <c r="IP20" s="130"/>
      <c r="IQ20" s="130"/>
      <c r="IR20" s="130"/>
      <c r="IS20" s="130"/>
      <c r="IT20" s="130"/>
      <c r="IU20" s="130"/>
      <c r="IV20" s="130"/>
      <c r="IW20" s="131"/>
    </row>
    <row r="21" spans="1:257" ht="18">
      <c r="A21" s="1">
        <v>24</v>
      </c>
      <c r="B21" s="39" t="s">
        <v>31</v>
      </c>
      <c r="C21" s="36" t="s">
        <v>126</v>
      </c>
      <c r="D21" s="40" t="s">
        <v>29</v>
      </c>
      <c r="E21" s="41" t="s">
        <v>124</v>
      </c>
      <c r="F21" s="41"/>
      <c r="G21" s="21" t="s">
        <v>127</v>
      </c>
      <c r="H21" s="37" t="s">
        <v>36</v>
      </c>
      <c r="I21" s="22" t="s">
        <v>121</v>
      </c>
      <c r="J21" s="22" t="s">
        <v>37</v>
      </c>
      <c r="K21" s="38" t="s">
        <v>38</v>
      </c>
      <c r="L21" s="38"/>
      <c r="M21" s="38"/>
      <c r="N21" s="38"/>
      <c r="O21" s="38"/>
      <c r="P21" s="38"/>
      <c r="Q21" s="38"/>
      <c r="R21" s="38"/>
      <c r="S21" s="38"/>
      <c r="T21" s="38"/>
      <c r="U21" s="38"/>
      <c r="V21" s="38"/>
      <c r="W21" s="38"/>
      <c r="X21" s="38"/>
      <c r="Y21" s="38"/>
      <c r="Z21" s="38"/>
      <c r="AA21" s="38"/>
      <c r="AB21" s="38"/>
      <c r="AC21" s="38"/>
      <c r="AD21" s="38"/>
      <c r="AE21" s="38"/>
      <c r="AF21" s="38"/>
      <c r="AG21" s="38"/>
      <c r="AH21" s="38"/>
      <c r="AI21" s="38"/>
      <c r="AJ21" s="38"/>
      <c r="AK21" s="38"/>
      <c r="AL21" s="38"/>
      <c r="AM21" s="38"/>
      <c r="AN21" s="38"/>
      <c r="AO21" s="38"/>
      <c r="AP21" s="38"/>
      <c r="AQ21" s="38"/>
      <c r="AR21" s="38"/>
      <c r="AS21" s="38"/>
      <c r="AT21" s="38"/>
      <c r="AU21" s="22"/>
      <c r="AV21" s="368">
        <v>5</v>
      </c>
      <c r="AW21" s="3" t="str">
        <f t="shared" si="111"/>
        <v>D+</v>
      </c>
      <c r="AX21" s="4">
        <f t="shared" si="112"/>
        <v>1.5</v>
      </c>
      <c r="AY21" s="13" t="str">
        <f t="shared" si="113"/>
        <v>1.5</v>
      </c>
      <c r="AZ21" s="15">
        <v>6</v>
      </c>
      <c r="BA21" s="3" t="str">
        <f t="shared" si="114"/>
        <v>C</v>
      </c>
      <c r="BB21" s="4">
        <f t="shared" si="115"/>
        <v>2</v>
      </c>
      <c r="BC21" s="122" t="str">
        <f t="shared" si="116"/>
        <v>2.0</v>
      </c>
      <c r="BD21" s="200">
        <v>9</v>
      </c>
      <c r="BE21" s="225">
        <v>7</v>
      </c>
      <c r="BF21" s="225"/>
      <c r="BG21" s="116">
        <f t="shared" si="10"/>
        <v>7.8</v>
      </c>
      <c r="BH21" s="117">
        <f t="shared" si="11"/>
        <v>7.8</v>
      </c>
      <c r="BI21" s="118" t="str">
        <f t="shared" si="12"/>
        <v>B</v>
      </c>
      <c r="BJ21" s="119">
        <f t="shared" si="13"/>
        <v>3</v>
      </c>
      <c r="BK21" s="119" t="str">
        <f t="shared" si="14"/>
        <v>3.0</v>
      </c>
      <c r="BL21" s="137">
        <v>4</v>
      </c>
      <c r="BM21" s="268">
        <v>4</v>
      </c>
      <c r="BN21" s="263">
        <v>8</v>
      </c>
      <c r="BO21" s="230">
        <v>6</v>
      </c>
      <c r="BP21" s="230"/>
      <c r="BQ21" s="116">
        <f t="shared" si="15"/>
        <v>6.8</v>
      </c>
      <c r="BR21" s="117">
        <f t="shared" si="16"/>
        <v>6.8</v>
      </c>
      <c r="BS21" s="118" t="str">
        <f t="shared" si="17"/>
        <v>C+</v>
      </c>
      <c r="BT21" s="119">
        <f t="shared" si="18"/>
        <v>2.5</v>
      </c>
      <c r="BU21" s="119" t="str">
        <f t="shared" si="19"/>
        <v>2.5</v>
      </c>
      <c r="BV21" s="137">
        <v>2</v>
      </c>
      <c r="BW21" s="138">
        <v>2</v>
      </c>
      <c r="BX21" s="148">
        <v>7.2</v>
      </c>
      <c r="BY21" s="239">
        <v>2</v>
      </c>
      <c r="BZ21" s="239"/>
      <c r="CA21" s="116">
        <f t="shared" si="20"/>
        <v>4.0999999999999996</v>
      </c>
      <c r="CB21" s="117">
        <f t="shared" si="21"/>
        <v>4.0999999999999996</v>
      </c>
      <c r="CC21" s="118" t="str">
        <f t="shared" si="22"/>
        <v>D</v>
      </c>
      <c r="CD21" s="119">
        <f t="shared" si="23"/>
        <v>1</v>
      </c>
      <c r="CE21" s="119" t="str">
        <f t="shared" si="24"/>
        <v>1.0</v>
      </c>
      <c r="CF21" s="137">
        <v>2</v>
      </c>
      <c r="CG21" s="138">
        <v>2</v>
      </c>
      <c r="CH21" s="200">
        <v>6</v>
      </c>
      <c r="CI21" s="230">
        <v>8</v>
      </c>
      <c r="CJ21" s="230"/>
      <c r="CK21" s="116">
        <f t="shared" si="25"/>
        <v>7.2</v>
      </c>
      <c r="CL21" s="117">
        <f t="shared" si="26"/>
        <v>7.2</v>
      </c>
      <c r="CM21" s="118" t="str">
        <f t="shared" si="27"/>
        <v>B</v>
      </c>
      <c r="CN21" s="119">
        <f t="shared" si="28"/>
        <v>3</v>
      </c>
      <c r="CO21" s="119" t="str">
        <f t="shared" si="29"/>
        <v>3.0</v>
      </c>
      <c r="CP21" s="155">
        <v>2</v>
      </c>
      <c r="CQ21" s="156">
        <v>2</v>
      </c>
      <c r="CR21" s="215">
        <v>6</v>
      </c>
      <c r="CS21" s="189">
        <v>8</v>
      </c>
      <c r="CT21" s="189"/>
      <c r="CU21" s="116">
        <f t="shared" si="30"/>
        <v>7.2</v>
      </c>
      <c r="CV21" s="117">
        <f t="shared" si="31"/>
        <v>7.2</v>
      </c>
      <c r="CW21" s="118" t="str">
        <f t="shared" si="32"/>
        <v>B</v>
      </c>
      <c r="CX21" s="119">
        <f t="shared" si="33"/>
        <v>3</v>
      </c>
      <c r="CY21" s="119" t="str">
        <f t="shared" si="34"/>
        <v>3.0</v>
      </c>
      <c r="CZ21" s="137">
        <v>1</v>
      </c>
      <c r="DA21" s="138">
        <v>1</v>
      </c>
      <c r="DB21" s="148">
        <v>7.5</v>
      </c>
      <c r="DC21" s="239">
        <v>3</v>
      </c>
      <c r="DD21" s="239"/>
      <c r="DE21" s="116">
        <f t="shared" si="35"/>
        <v>4.8</v>
      </c>
      <c r="DF21" s="117">
        <f t="shared" si="36"/>
        <v>4.8</v>
      </c>
      <c r="DG21" s="118" t="str">
        <f t="shared" si="37"/>
        <v>D</v>
      </c>
      <c r="DH21" s="119">
        <f t="shared" si="38"/>
        <v>1</v>
      </c>
      <c r="DI21" s="119" t="str">
        <f t="shared" si="0"/>
        <v>1.0</v>
      </c>
      <c r="DJ21" s="137">
        <v>2</v>
      </c>
      <c r="DK21" s="138">
        <v>2</v>
      </c>
      <c r="DL21" s="301">
        <f t="shared" si="39"/>
        <v>13</v>
      </c>
      <c r="DM21" s="310">
        <f t="shared" si="40"/>
        <v>2.3076923076923075</v>
      </c>
      <c r="DN21" s="312" t="str">
        <f t="shared" si="41"/>
        <v>2.31</v>
      </c>
      <c r="DO21" s="296" t="str">
        <f t="shared" si="42"/>
        <v>Lên lớp</v>
      </c>
      <c r="DP21" s="297">
        <f t="shared" si="43"/>
        <v>13</v>
      </c>
      <c r="DQ21" s="298">
        <f t="shared" si="44"/>
        <v>2.3076923076923075</v>
      </c>
      <c r="DR21" s="296" t="str">
        <f t="shared" si="45"/>
        <v>Lên lớp</v>
      </c>
      <c r="DT21" s="395">
        <v>6.6</v>
      </c>
      <c r="DU21" s="239">
        <v>7</v>
      </c>
      <c r="DV21" s="239"/>
      <c r="DW21" s="116">
        <f t="shared" si="46"/>
        <v>6.8</v>
      </c>
      <c r="DX21" s="117">
        <f t="shared" si="47"/>
        <v>6.8</v>
      </c>
      <c r="DY21" s="118" t="str">
        <f t="shared" si="48"/>
        <v>C+</v>
      </c>
      <c r="DZ21" s="119">
        <f t="shared" si="49"/>
        <v>2.5</v>
      </c>
      <c r="EA21" s="119" t="str">
        <f t="shared" si="50"/>
        <v>2.5</v>
      </c>
      <c r="EB21" s="137">
        <v>2</v>
      </c>
      <c r="EC21" s="138">
        <v>2</v>
      </c>
      <c r="ED21" s="148">
        <v>5.6</v>
      </c>
      <c r="EE21" s="189">
        <v>7</v>
      </c>
      <c r="EF21" s="189"/>
      <c r="EG21" s="116">
        <f t="shared" si="51"/>
        <v>6.4</v>
      </c>
      <c r="EH21" s="117">
        <f t="shared" si="52"/>
        <v>6.4</v>
      </c>
      <c r="EI21" s="118" t="str">
        <f t="shared" si="53"/>
        <v>C</v>
      </c>
      <c r="EJ21" s="119">
        <f t="shared" si="54"/>
        <v>2</v>
      </c>
      <c r="EK21" s="119" t="str">
        <f t="shared" si="55"/>
        <v>2.0</v>
      </c>
      <c r="EL21" s="137">
        <v>3</v>
      </c>
      <c r="EM21" s="157">
        <v>3</v>
      </c>
      <c r="EN21" s="248">
        <v>6.4</v>
      </c>
      <c r="EO21" s="239">
        <v>5</v>
      </c>
      <c r="EP21" s="239"/>
      <c r="EQ21" s="116">
        <f t="shared" si="56"/>
        <v>5.6</v>
      </c>
      <c r="ER21" s="117">
        <f t="shared" si="57"/>
        <v>5.6</v>
      </c>
      <c r="ES21" s="118" t="str">
        <f t="shared" si="58"/>
        <v>C</v>
      </c>
      <c r="ET21" s="119">
        <f t="shared" si="59"/>
        <v>2</v>
      </c>
      <c r="EU21" s="119" t="str">
        <f t="shared" si="60"/>
        <v>2.0</v>
      </c>
      <c r="EV21" s="137">
        <v>3</v>
      </c>
      <c r="EW21" s="138">
        <v>3</v>
      </c>
      <c r="EX21" s="209">
        <v>7.4</v>
      </c>
      <c r="EY21" s="239">
        <v>9</v>
      </c>
      <c r="EZ21" s="239"/>
      <c r="FA21" s="116">
        <f t="shared" si="61"/>
        <v>8.4</v>
      </c>
      <c r="FB21" s="117">
        <f t="shared" si="62"/>
        <v>8.4</v>
      </c>
      <c r="FC21" s="118" t="str">
        <f t="shared" si="1"/>
        <v>B+</v>
      </c>
      <c r="FD21" s="119">
        <f t="shared" si="2"/>
        <v>3.5</v>
      </c>
      <c r="FE21" s="119" t="str">
        <f t="shared" si="3"/>
        <v>3.5</v>
      </c>
      <c r="FF21" s="137">
        <v>3</v>
      </c>
      <c r="FG21" s="138">
        <v>3</v>
      </c>
      <c r="FH21" s="209">
        <v>5.9</v>
      </c>
      <c r="FI21" s="239">
        <v>7</v>
      </c>
      <c r="FJ21" s="239"/>
      <c r="FK21" s="116">
        <f t="shared" si="63"/>
        <v>6.6</v>
      </c>
      <c r="FL21" s="117">
        <f t="shared" si="64"/>
        <v>6.6</v>
      </c>
      <c r="FM21" s="118" t="str">
        <f t="shared" si="65"/>
        <v>C+</v>
      </c>
      <c r="FN21" s="119">
        <f t="shared" si="66"/>
        <v>2.5</v>
      </c>
      <c r="FO21" s="119" t="str">
        <f t="shared" si="67"/>
        <v>2.5</v>
      </c>
      <c r="FP21" s="137">
        <v>3</v>
      </c>
      <c r="FQ21" s="138">
        <v>3</v>
      </c>
      <c r="FR21" s="148">
        <v>6.3</v>
      </c>
      <c r="FS21" s="189">
        <v>8</v>
      </c>
      <c r="FT21" s="189"/>
      <c r="FU21" s="116">
        <f t="shared" si="68"/>
        <v>7.3</v>
      </c>
      <c r="FV21" s="117">
        <f t="shared" si="69"/>
        <v>7.3</v>
      </c>
      <c r="FW21" s="118" t="str">
        <f t="shared" si="70"/>
        <v>B</v>
      </c>
      <c r="FX21" s="119">
        <f t="shared" si="71"/>
        <v>3</v>
      </c>
      <c r="FY21" s="119" t="str">
        <f t="shared" si="72"/>
        <v>3.0</v>
      </c>
      <c r="FZ21" s="137">
        <v>2</v>
      </c>
      <c r="GA21" s="138">
        <v>2</v>
      </c>
      <c r="GB21" s="148">
        <v>6</v>
      </c>
      <c r="GC21" s="189">
        <v>7</v>
      </c>
      <c r="GD21" s="189"/>
      <c r="GE21" s="116">
        <f t="shared" si="73"/>
        <v>6.6</v>
      </c>
      <c r="GF21" s="117">
        <f t="shared" si="74"/>
        <v>6.6</v>
      </c>
      <c r="GG21" s="118" t="str">
        <f t="shared" si="75"/>
        <v>C+</v>
      </c>
      <c r="GH21" s="119">
        <f t="shared" si="76"/>
        <v>2.5</v>
      </c>
      <c r="GI21" s="119" t="str">
        <f t="shared" si="77"/>
        <v>2.5</v>
      </c>
      <c r="GJ21" s="137">
        <v>2</v>
      </c>
      <c r="GK21" s="138">
        <v>2</v>
      </c>
      <c r="GL21" s="301">
        <f t="shared" si="78"/>
        <v>18</v>
      </c>
      <c r="GM21" s="310">
        <f t="shared" si="79"/>
        <v>2.5555555555555554</v>
      </c>
      <c r="GN21" s="312" t="str">
        <f t="shared" si="80"/>
        <v>2.56</v>
      </c>
      <c r="GO21" s="189" t="str">
        <f t="shared" si="81"/>
        <v>Lên lớp</v>
      </c>
      <c r="GP21" s="526">
        <f t="shared" si="82"/>
        <v>31</v>
      </c>
      <c r="GQ21" s="310">
        <f t="shared" si="83"/>
        <v>2.4516129032258065</v>
      </c>
      <c r="GR21" s="312" t="str">
        <f t="shared" si="84"/>
        <v>2.45</v>
      </c>
      <c r="GS21" s="527">
        <f t="shared" si="85"/>
        <v>31</v>
      </c>
      <c r="GT21" s="528">
        <f t="shared" si="86"/>
        <v>2.4516129032258065</v>
      </c>
      <c r="GU21" s="529" t="str">
        <f t="shared" si="87"/>
        <v>Lên lớp</v>
      </c>
      <c r="GV21" s="131"/>
      <c r="GW21" s="414">
        <v>4.5</v>
      </c>
      <c r="GX21" s="239"/>
      <c r="GY21" s="239"/>
      <c r="GZ21" s="116">
        <f t="shared" si="88"/>
        <v>1.8</v>
      </c>
      <c r="HA21" s="117">
        <f t="shared" si="89"/>
        <v>1.8</v>
      </c>
      <c r="HB21" s="118" t="str">
        <f t="shared" si="90"/>
        <v>F</v>
      </c>
      <c r="HC21" s="119">
        <f t="shared" si="91"/>
        <v>0</v>
      </c>
      <c r="HD21" s="119" t="str">
        <f t="shared" si="92"/>
        <v>0.0</v>
      </c>
      <c r="HE21" s="137">
        <v>3</v>
      </c>
      <c r="HF21" s="138"/>
      <c r="HG21" s="148">
        <v>5.4</v>
      </c>
      <c r="HH21" s="189">
        <v>5</v>
      </c>
      <c r="HI21" s="130"/>
      <c r="HJ21" s="116">
        <f t="shared" si="93"/>
        <v>5.2</v>
      </c>
      <c r="HK21" s="117">
        <f t="shared" si="94"/>
        <v>5.2</v>
      </c>
      <c r="HL21" s="118" t="str">
        <f t="shared" si="95"/>
        <v>D+</v>
      </c>
      <c r="HM21" s="119">
        <f t="shared" si="96"/>
        <v>1.5</v>
      </c>
      <c r="HN21" s="119" t="str">
        <f t="shared" si="97"/>
        <v>1.5</v>
      </c>
      <c r="HO21" s="137">
        <v>2</v>
      </c>
      <c r="HP21" s="138">
        <v>2</v>
      </c>
      <c r="HQ21" s="148">
        <v>6.6</v>
      </c>
      <c r="HR21" s="239">
        <v>6</v>
      </c>
      <c r="HS21" s="239"/>
      <c r="HT21" s="116">
        <f t="shared" si="98"/>
        <v>6.2</v>
      </c>
      <c r="HU21" s="117">
        <f t="shared" si="99"/>
        <v>6.2</v>
      </c>
      <c r="HV21" s="118" t="str">
        <f t="shared" si="100"/>
        <v>C</v>
      </c>
      <c r="HW21" s="119">
        <f t="shared" si="101"/>
        <v>2</v>
      </c>
      <c r="HX21" s="119" t="str">
        <f t="shared" si="102"/>
        <v>2.0</v>
      </c>
      <c r="HY21" s="137">
        <v>2</v>
      </c>
      <c r="HZ21" s="138">
        <v>2</v>
      </c>
      <c r="IA21" s="148">
        <v>5</v>
      </c>
      <c r="IB21" s="215">
        <v>6</v>
      </c>
      <c r="IC21" s="215"/>
      <c r="ID21" s="116">
        <f t="shared" si="103"/>
        <v>5.6</v>
      </c>
      <c r="IE21" s="117">
        <f t="shared" si="104"/>
        <v>5.6</v>
      </c>
      <c r="IF21" s="118" t="str">
        <f t="shared" si="105"/>
        <v>C</v>
      </c>
      <c r="IG21" s="119">
        <f t="shared" si="106"/>
        <v>2</v>
      </c>
      <c r="IH21" s="119" t="str">
        <f t="shared" si="107"/>
        <v>2.0</v>
      </c>
      <c r="II21" s="137">
        <v>5</v>
      </c>
      <c r="IJ21" s="138">
        <v>5</v>
      </c>
      <c r="IK21" s="301">
        <f t="shared" si="108"/>
        <v>12</v>
      </c>
      <c r="IL21" s="310">
        <f t="shared" si="109"/>
        <v>1.4166666666666667</v>
      </c>
      <c r="IM21" s="312" t="str">
        <f t="shared" si="110"/>
        <v>1.42</v>
      </c>
      <c r="IN21" s="130"/>
      <c r="IO21" s="130"/>
      <c r="IP21" s="130"/>
      <c r="IQ21" s="130"/>
      <c r="IR21" s="130"/>
      <c r="IS21" s="130"/>
      <c r="IT21" s="130"/>
      <c r="IU21" s="130"/>
      <c r="IV21" s="130"/>
      <c r="IW21" s="131"/>
    </row>
    <row r="22" spans="1:257" ht="18">
      <c r="A22" s="1">
        <v>25</v>
      </c>
      <c r="B22" s="22" t="s">
        <v>31</v>
      </c>
      <c r="C22" s="52" t="s">
        <v>128</v>
      </c>
      <c r="D22" s="19" t="s">
        <v>129</v>
      </c>
      <c r="E22" s="20" t="s">
        <v>24</v>
      </c>
      <c r="F22" s="20"/>
      <c r="G22" s="21" t="s">
        <v>130</v>
      </c>
      <c r="H22" s="37" t="s">
        <v>36</v>
      </c>
      <c r="I22" s="22" t="s">
        <v>131</v>
      </c>
      <c r="J22" s="22" t="s">
        <v>37</v>
      </c>
      <c r="K22" s="38" t="s">
        <v>38</v>
      </c>
      <c r="L22" s="38"/>
      <c r="M22" s="38"/>
      <c r="N22" s="38"/>
      <c r="O22" s="38"/>
      <c r="P22" s="38"/>
      <c r="Q22" s="38"/>
      <c r="R22" s="38"/>
      <c r="S22" s="38"/>
      <c r="T22" s="38"/>
      <c r="U22" s="38"/>
      <c r="V22" s="38"/>
      <c r="W22" s="38"/>
      <c r="X22" s="38"/>
      <c r="Y22" s="38"/>
      <c r="Z22" s="38"/>
      <c r="AA22" s="38"/>
      <c r="AB22" s="38"/>
      <c r="AC22" s="38"/>
      <c r="AD22" s="38"/>
      <c r="AE22" s="38"/>
      <c r="AF22" s="38"/>
      <c r="AG22" s="38"/>
      <c r="AH22" s="38"/>
      <c r="AI22" s="38"/>
      <c r="AJ22" s="38"/>
      <c r="AK22" s="38"/>
      <c r="AL22" s="38"/>
      <c r="AM22" s="38"/>
      <c r="AN22" s="38"/>
      <c r="AO22" s="38"/>
      <c r="AP22" s="38"/>
      <c r="AQ22" s="38"/>
      <c r="AR22" s="38"/>
      <c r="AS22" s="38"/>
      <c r="AT22" s="38"/>
      <c r="AU22" s="22"/>
      <c r="AV22" s="368">
        <v>5</v>
      </c>
      <c r="AW22" s="3" t="str">
        <f t="shared" si="111"/>
        <v>D+</v>
      </c>
      <c r="AX22" s="4">
        <f t="shared" si="112"/>
        <v>1.5</v>
      </c>
      <c r="AY22" s="13" t="str">
        <f t="shared" si="113"/>
        <v>1.5</v>
      </c>
      <c r="AZ22" s="15">
        <v>6</v>
      </c>
      <c r="BA22" s="3" t="str">
        <f t="shared" si="114"/>
        <v>C</v>
      </c>
      <c r="BB22" s="4">
        <f t="shared" si="115"/>
        <v>2</v>
      </c>
      <c r="BC22" s="122" t="str">
        <f t="shared" si="116"/>
        <v>2.0</v>
      </c>
      <c r="BD22" s="200">
        <v>5.2</v>
      </c>
      <c r="BE22" s="225">
        <v>3</v>
      </c>
      <c r="BF22" s="225">
        <v>5</v>
      </c>
      <c r="BG22" s="116">
        <f t="shared" si="10"/>
        <v>3.9</v>
      </c>
      <c r="BH22" s="117">
        <f t="shared" si="11"/>
        <v>5.0999999999999996</v>
      </c>
      <c r="BI22" s="118" t="str">
        <f t="shared" si="12"/>
        <v>D+</v>
      </c>
      <c r="BJ22" s="119">
        <f t="shared" si="13"/>
        <v>1.5</v>
      </c>
      <c r="BK22" s="119" t="str">
        <f t="shared" si="14"/>
        <v>1.5</v>
      </c>
      <c r="BL22" s="137">
        <v>4</v>
      </c>
      <c r="BM22" s="268">
        <v>4</v>
      </c>
      <c r="BN22" s="263">
        <v>5</v>
      </c>
      <c r="BO22" s="230">
        <v>5</v>
      </c>
      <c r="BP22" s="230"/>
      <c r="BQ22" s="116">
        <f t="shared" si="15"/>
        <v>5</v>
      </c>
      <c r="BR22" s="117">
        <f t="shared" si="16"/>
        <v>5</v>
      </c>
      <c r="BS22" s="118" t="str">
        <f t="shared" si="17"/>
        <v>D+</v>
      </c>
      <c r="BT22" s="119">
        <f t="shared" si="18"/>
        <v>1.5</v>
      </c>
      <c r="BU22" s="119" t="str">
        <f t="shared" si="19"/>
        <v>1.5</v>
      </c>
      <c r="BV22" s="137">
        <v>2</v>
      </c>
      <c r="BW22" s="138">
        <v>2</v>
      </c>
      <c r="BX22" s="148">
        <v>5.4</v>
      </c>
      <c r="BY22" s="239">
        <v>2</v>
      </c>
      <c r="BZ22" s="239">
        <v>7</v>
      </c>
      <c r="CA22" s="116">
        <f t="shared" si="20"/>
        <v>3.4</v>
      </c>
      <c r="CB22" s="117">
        <f t="shared" si="21"/>
        <v>6.4</v>
      </c>
      <c r="CC22" s="118" t="str">
        <f t="shared" si="22"/>
        <v>C</v>
      </c>
      <c r="CD22" s="119">
        <f t="shared" si="23"/>
        <v>2</v>
      </c>
      <c r="CE22" s="119" t="str">
        <f t="shared" si="24"/>
        <v>2.0</v>
      </c>
      <c r="CF22" s="137">
        <v>2</v>
      </c>
      <c r="CG22" s="138">
        <v>2</v>
      </c>
      <c r="CH22" s="200">
        <v>5.7</v>
      </c>
      <c r="CI22" s="230">
        <v>4</v>
      </c>
      <c r="CJ22" s="230"/>
      <c r="CK22" s="116">
        <f t="shared" si="25"/>
        <v>4.7</v>
      </c>
      <c r="CL22" s="117">
        <f t="shared" si="26"/>
        <v>4.7</v>
      </c>
      <c r="CM22" s="118" t="str">
        <f t="shared" si="27"/>
        <v>D</v>
      </c>
      <c r="CN22" s="119">
        <f t="shared" si="28"/>
        <v>1</v>
      </c>
      <c r="CO22" s="119" t="str">
        <f t="shared" si="29"/>
        <v>1.0</v>
      </c>
      <c r="CP22" s="155">
        <v>2</v>
      </c>
      <c r="CQ22" s="156">
        <v>2</v>
      </c>
      <c r="CR22" s="215">
        <v>7.3</v>
      </c>
      <c r="CS22" s="189">
        <v>7</v>
      </c>
      <c r="CT22" s="189"/>
      <c r="CU22" s="116">
        <f t="shared" si="30"/>
        <v>7.1</v>
      </c>
      <c r="CV22" s="117">
        <f t="shared" si="31"/>
        <v>7.1</v>
      </c>
      <c r="CW22" s="118" t="str">
        <f t="shared" si="32"/>
        <v>B</v>
      </c>
      <c r="CX22" s="119">
        <f t="shared" si="33"/>
        <v>3</v>
      </c>
      <c r="CY22" s="119" t="str">
        <f t="shared" si="34"/>
        <v>3.0</v>
      </c>
      <c r="CZ22" s="137">
        <v>1</v>
      </c>
      <c r="DA22" s="138">
        <v>1</v>
      </c>
      <c r="DB22" s="148">
        <v>5.8</v>
      </c>
      <c r="DC22" s="239">
        <v>4</v>
      </c>
      <c r="DD22" s="239"/>
      <c r="DE22" s="116">
        <f t="shared" si="35"/>
        <v>4.7</v>
      </c>
      <c r="DF22" s="117">
        <f t="shared" si="36"/>
        <v>4.7</v>
      </c>
      <c r="DG22" s="118" t="str">
        <f t="shared" si="37"/>
        <v>D</v>
      </c>
      <c r="DH22" s="119">
        <f t="shared" si="38"/>
        <v>1</v>
      </c>
      <c r="DI22" s="119" t="str">
        <f t="shared" si="0"/>
        <v>1.0</v>
      </c>
      <c r="DJ22" s="137">
        <v>2</v>
      </c>
      <c r="DK22" s="138">
        <v>2</v>
      </c>
      <c r="DL22" s="301">
        <f t="shared" si="39"/>
        <v>13</v>
      </c>
      <c r="DM22" s="310">
        <f t="shared" si="40"/>
        <v>1.5384615384615385</v>
      </c>
      <c r="DN22" s="312" t="str">
        <f t="shared" si="41"/>
        <v>1.54</v>
      </c>
      <c r="DO22" s="296" t="str">
        <f t="shared" si="42"/>
        <v>Lên lớp</v>
      </c>
      <c r="DP22" s="297">
        <f t="shared" si="43"/>
        <v>13</v>
      </c>
      <c r="DQ22" s="298">
        <f t="shared" si="44"/>
        <v>1.5384615384615385</v>
      </c>
      <c r="DR22" s="296" t="str">
        <f t="shared" si="45"/>
        <v>Lên lớp</v>
      </c>
      <c r="DT22" s="395">
        <v>6.4</v>
      </c>
      <c r="DU22" s="239">
        <v>4</v>
      </c>
      <c r="DV22" s="239"/>
      <c r="DW22" s="116">
        <f t="shared" si="46"/>
        <v>5</v>
      </c>
      <c r="DX22" s="117">
        <f t="shared" si="47"/>
        <v>5</v>
      </c>
      <c r="DY22" s="118" t="str">
        <f t="shared" si="48"/>
        <v>D+</v>
      </c>
      <c r="DZ22" s="119">
        <f t="shared" si="49"/>
        <v>1.5</v>
      </c>
      <c r="EA22" s="119" t="str">
        <f t="shared" si="50"/>
        <v>1.5</v>
      </c>
      <c r="EB22" s="137">
        <v>2</v>
      </c>
      <c r="EC22" s="138">
        <v>2</v>
      </c>
      <c r="ED22" s="171">
        <v>0</v>
      </c>
      <c r="EE22" s="189"/>
      <c r="EF22" s="189"/>
      <c r="EG22" s="116">
        <f t="shared" si="51"/>
        <v>0</v>
      </c>
      <c r="EH22" s="117">
        <f t="shared" si="52"/>
        <v>0</v>
      </c>
      <c r="EI22" s="118" t="str">
        <f t="shared" si="53"/>
        <v>F</v>
      </c>
      <c r="EJ22" s="119">
        <f t="shared" si="54"/>
        <v>0</v>
      </c>
      <c r="EK22" s="119" t="str">
        <f t="shared" si="55"/>
        <v>0.0</v>
      </c>
      <c r="EL22" s="137">
        <v>3</v>
      </c>
      <c r="EM22" s="157"/>
      <c r="EN22" s="248">
        <v>6</v>
      </c>
      <c r="EO22" s="239">
        <v>5</v>
      </c>
      <c r="EP22" s="239"/>
      <c r="EQ22" s="116">
        <f t="shared" si="56"/>
        <v>5.4</v>
      </c>
      <c r="ER22" s="117">
        <f t="shared" si="57"/>
        <v>5.4</v>
      </c>
      <c r="ES22" s="118" t="str">
        <f t="shared" si="58"/>
        <v>D+</v>
      </c>
      <c r="ET22" s="119">
        <f t="shared" si="59"/>
        <v>1.5</v>
      </c>
      <c r="EU22" s="119" t="str">
        <f t="shared" si="60"/>
        <v>1.5</v>
      </c>
      <c r="EV22" s="137">
        <v>3</v>
      </c>
      <c r="EW22" s="138">
        <v>3</v>
      </c>
      <c r="EX22" s="209">
        <v>7.4</v>
      </c>
      <c r="EY22" s="239">
        <v>8</v>
      </c>
      <c r="EZ22" s="239"/>
      <c r="FA22" s="116">
        <f t="shared" si="61"/>
        <v>7.8</v>
      </c>
      <c r="FB22" s="117">
        <f t="shared" si="62"/>
        <v>7.8</v>
      </c>
      <c r="FC22" s="118" t="str">
        <f t="shared" si="1"/>
        <v>B</v>
      </c>
      <c r="FD22" s="119">
        <f t="shared" si="2"/>
        <v>3</v>
      </c>
      <c r="FE22" s="119" t="str">
        <f t="shared" si="3"/>
        <v>3.0</v>
      </c>
      <c r="FF22" s="137">
        <v>3</v>
      </c>
      <c r="FG22" s="138">
        <v>3</v>
      </c>
      <c r="FH22" s="209">
        <v>5.6</v>
      </c>
      <c r="FI22" s="239">
        <v>6</v>
      </c>
      <c r="FJ22" s="239"/>
      <c r="FK22" s="116">
        <f t="shared" si="63"/>
        <v>5.8</v>
      </c>
      <c r="FL22" s="117">
        <f t="shared" si="64"/>
        <v>5.8</v>
      </c>
      <c r="FM22" s="118" t="str">
        <f t="shared" si="65"/>
        <v>C</v>
      </c>
      <c r="FN22" s="119">
        <f t="shared" si="66"/>
        <v>2</v>
      </c>
      <c r="FO22" s="119" t="str">
        <f t="shared" si="67"/>
        <v>2.0</v>
      </c>
      <c r="FP22" s="137">
        <v>3</v>
      </c>
      <c r="FQ22" s="138">
        <v>3</v>
      </c>
      <c r="FR22" s="148">
        <v>5</v>
      </c>
      <c r="FS22" s="189">
        <v>6</v>
      </c>
      <c r="FT22" s="189"/>
      <c r="FU22" s="116">
        <f t="shared" si="68"/>
        <v>5.6</v>
      </c>
      <c r="FV22" s="117">
        <f t="shared" si="69"/>
        <v>5.6</v>
      </c>
      <c r="FW22" s="118" t="str">
        <f t="shared" si="70"/>
        <v>C</v>
      </c>
      <c r="FX22" s="119">
        <f t="shared" si="71"/>
        <v>2</v>
      </c>
      <c r="FY22" s="119" t="str">
        <f t="shared" si="72"/>
        <v>2.0</v>
      </c>
      <c r="FZ22" s="137">
        <v>2</v>
      </c>
      <c r="GA22" s="138">
        <v>2</v>
      </c>
      <c r="GB22" s="148">
        <v>6</v>
      </c>
      <c r="GC22" s="189">
        <v>4</v>
      </c>
      <c r="GD22" s="189"/>
      <c r="GE22" s="116">
        <f t="shared" si="73"/>
        <v>4.8</v>
      </c>
      <c r="GF22" s="117">
        <f t="shared" si="74"/>
        <v>4.8</v>
      </c>
      <c r="GG22" s="118" t="str">
        <f t="shared" si="75"/>
        <v>D</v>
      </c>
      <c r="GH22" s="119">
        <f t="shared" si="76"/>
        <v>1</v>
      </c>
      <c r="GI22" s="119" t="str">
        <f t="shared" si="77"/>
        <v>1.0</v>
      </c>
      <c r="GJ22" s="137">
        <v>2</v>
      </c>
      <c r="GK22" s="138">
        <v>2</v>
      </c>
      <c r="GL22" s="301">
        <f t="shared" si="78"/>
        <v>18</v>
      </c>
      <c r="GM22" s="310">
        <f t="shared" si="79"/>
        <v>1.5833333333333333</v>
      </c>
      <c r="GN22" s="312" t="str">
        <f t="shared" si="80"/>
        <v>1.58</v>
      </c>
      <c r="GO22" s="189" t="str">
        <f t="shared" si="81"/>
        <v>Lên lớp</v>
      </c>
      <c r="GP22" s="526">
        <f t="shared" si="82"/>
        <v>31</v>
      </c>
      <c r="GQ22" s="310">
        <f t="shared" si="83"/>
        <v>1.564516129032258</v>
      </c>
      <c r="GR22" s="312" t="str">
        <f t="shared" si="84"/>
        <v>1.56</v>
      </c>
      <c r="GS22" s="527">
        <f t="shared" si="85"/>
        <v>28</v>
      </c>
      <c r="GT22" s="528">
        <f t="shared" si="86"/>
        <v>1.7321428571428572</v>
      </c>
      <c r="GU22" s="529" t="str">
        <f t="shared" si="87"/>
        <v>Lên lớp</v>
      </c>
      <c r="GV22" s="131"/>
      <c r="GW22" s="414">
        <v>4.3</v>
      </c>
      <c r="GX22" s="239"/>
      <c r="GY22" s="239"/>
      <c r="GZ22" s="116">
        <f t="shared" si="88"/>
        <v>1.7</v>
      </c>
      <c r="HA22" s="117">
        <f t="shared" si="89"/>
        <v>1.7</v>
      </c>
      <c r="HB22" s="118" t="str">
        <f t="shared" si="90"/>
        <v>F</v>
      </c>
      <c r="HC22" s="119">
        <f t="shared" si="91"/>
        <v>0</v>
      </c>
      <c r="HD22" s="119" t="str">
        <f t="shared" si="92"/>
        <v>0.0</v>
      </c>
      <c r="HE22" s="137">
        <v>3</v>
      </c>
      <c r="HF22" s="138"/>
      <c r="HG22" s="148">
        <v>5.4</v>
      </c>
      <c r="HH22" s="189">
        <v>5</v>
      </c>
      <c r="HI22" s="130"/>
      <c r="HJ22" s="116">
        <f t="shared" si="93"/>
        <v>5.2</v>
      </c>
      <c r="HK22" s="117">
        <f t="shared" si="94"/>
        <v>5.2</v>
      </c>
      <c r="HL22" s="118" t="str">
        <f t="shared" si="95"/>
        <v>D+</v>
      </c>
      <c r="HM22" s="119">
        <f t="shared" si="96"/>
        <v>1.5</v>
      </c>
      <c r="HN22" s="119" t="str">
        <f t="shared" si="97"/>
        <v>1.5</v>
      </c>
      <c r="HO22" s="137">
        <v>2</v>
      </c>
      <c r="HP22" s="138">
        <v>2</v>
      </c>
      <c r="HQ22" s="148">
        <v>6.2</v>
      </c>
      <c r="HR22" s="239">
        <v>6</v>
      </c>
      <c r="HS22" s="239"/>
      <c r="HT22" s="116">
        <f t="shared" si="98"/>
        <v>6.1</v>
      </c>
      <c r="HU22" s="117">
        <f t="shared" si="99"/>
        <v>6.1</v>
      </c>
      <c r="HV22" s="118" t="str">
        <f t="shared" si="100"/>
        <v>C</v>
      </c>
      <c r="HW22" s="119">
        <f t="shared" si="101"/>
        <v>2</v>
      </c>
      <c r="HX22" s="119" t="str">
        <f t="shared" si="102"/>
        <v>2.0</v>
      </c>
      <c r="HY22" s="137">
        <v>2</v>
      </c>
      <c r="HZ22" s="138">
        <v>2</v>
      </c>
      <c r="IA22" s="148">
        <v>5</v>
      </c>
      <c r="IB22" s="215">
        <v>5.7</v>
      </c>
      <c r="IC22" s="215"/>
      <c r="ID22" s="116">
        <f t="shared" si="103"/>
        <v>5.4</v>
      </c>
      <c r="IE22" s="117">
        <f t="shared" si="104"/>
        <v>5.4</v>
      </c>
      <c r="IF22" s="118" t="str">
        <f t="shared" si="105"/>
        <v>D+</v>
      </c>
      <c r="IG22" s="119">
        <f t="shared" si="106"/>
        <v>1.5</v>
      </c>
      <c r="IH22" s="119" t="str">
        <f t="shared" si="107"/>
        <v>1.5</v>
      </c>
      <c r="II22" s="137">
        <v>5</v>
      </c>
      <c r="IJ22" s="138">
        <v>5</v>
      </c>
      <c r="IK22" s="301">
        <f t="shared" si="108"/>
        <v>12</v>
      </c>
      <c r="IL22" s="310">
        <f t="shared" si="109"/>
        <v>1.2083333333333333</v>
      </c>
      <c r="IM22" s="312" t="str">
        <f t="shared" si="110"/>
        <v>1.21</v>
      </c>
      <c r="IN22" s="130"/>
      <c r="IO22" s="130"/>
      <c r="IP22" s="130"/>
      <c r="IQ22" s="130"/>
      <c r="IR22" s="130"/>
      <c r="IS22" s="130"/>
      <c r="IT22" s="130"/>
      <c r="IU22" s="130"/>
      <c r="IV22" s="130"/>
      <c r="IW22" s="131"/>
    </row>
    <row r="23" spans="1:257" ht="18">
      <c r="A23" s="1">
        <v>26</v>
      </c>
      <c r="B23" s="22" t="s">
        <v>31</v>
      </c>
      <c r="C23" s="52" t="s">
        <v>134</v>
      </c>
      <c r="D23" s="19" t="s">
        <v>135</v>
      </c>
      <c r="E23" s="20" t="s">
        <v>20</v>
      </c>
      <c r="F23" s="20" t="s">
        <v>629</v>
      </c>
      <c r="G23" s="21" t="s">
        <v>136</v>
      </c>
      <c r="H23" s="37" t="s">
        <v>36</v>
      </c>
      <c r="I23" s="22" t="s">
        <v>626</v>
      </c>
      <c r="J23" s="22" t="s">
        <v>37</v>
      </c>
      <c r="K23" s="38" t="s">
        <v>38</v>
      </c>
      <c r="L23" s="38"/>
      <c r="M23" s="38"/>
      <c r="N23" s="38"/>
      <c r="O23" s="38"/>
      <c r="P23" s="38"/>
      <c r="Q23" s="38"/>
      <c r="R23" s="38"/>
      <c r="S23" s="38"/>
      <c r="T23" s="38"/>
      <c r="U23" s="38"/>
      <c r="V23" s="38"/>
      <c r="W23" s="38"/>
      <c r="X23" s="38"/>
      <c r="Y23" s="38"/>
      <c r="Z23" s="38"/>
      <c r="AA23" s="38"/>
      <c r="AB23" s="38"/>
      <c r="AC23" s="38"/>
      <c r="AD23" s="38"/>
      <c r="AE23" s="38"/>
      <c r="AF23" s="38"/>
      <c r="AG23" s="38"/>
      <c r="AH23" s="38"/>
      <c r="AI23" s="38"/>
      <c r="AJ23" s="38"/>
      <c r="AK23" s="38"/>
      <c r="AL23" s="38"/>
      <c r="AM23" s="38"/>
      <c r="AN23" s="38"/>
      <c r="AO23" s="38"/>
      <c r="AP23" s="38"/>
      <c r="AQ23" s="38"/>
      <c r="AR23" s="38"/>
      <c r="AS23" s="38"/>
      <c r="AT23" s="38"/>
      <c r="AU23" s="22"/>
      <c r="AV23" s="368">
        <v>5</v>
      </c>
      <c r="AW23" s="3" t="str">
        <f t="shared" si="111"/>
        <v>D+</v>
      </c>
      <c r="AX23" s="4">
        <f t="shared" si="112"/>
        <v>1.5</v>
      </c>
      <c r="AY23" s="13" t="str">
        <f t="shared" si="113"/>
        <v>1.5</v>
      </c>
      <c r="AZ23" s="15">
        <v>7</v>
      </c>
      <c r="BA23" s="3" t="str">
        <f t="shared" si="114"/>
        <v>B</v>
      </c>
      <c r="BB23" s="4">
        <f t="shared" si="115"/>
        <v>3</v>
      </c>
      <c r="BC23" s="122" t="str">
        <f t="shared" si="116"/>
        <v>3.0</v>
      </c>
      <c r="BD23" s="200">
        <v>6.7</v>
      </c>
      <c r="BE23" s="225">
        <v>8</v>
      </c>
      <c r="BF23" s="225"/>
      <c r="BG23" s="116">
        <f t="shared" si="10"/>
        <v>7.5</v>
      </c>
      <c r="BH23" s="117">
        <f t="shared" si="11"/>
        <v>7.5</v>
      </c>
      <c r="BI23" s="118" t="str">
        <f t="shared" si="12"/>
        <v>B</v>
      </c>
      <c r="BJ23" s="119">
        <f t="shared" si="13"/>
        <v>3</v>
      </c>
      <c r="BK23" s="119" t="str">
        <f t="shared" si="14"/>
        <v>3.0</v>
      </c>
      <c r="BL23" s="137">
        <v>4</v>
      </c>
      <c r="BM23" s="268">
        <v>4</v>
      </c>
      <c r="BN23" s="263">
        <v>8.3000000000000007</v>
      </c>
      <c r="BO23" s="230">
        <v>5</v>
      </c>
      <c r="BP23" s="230"/>
      <c r="BQ23" s="116">
        <f t="shared" si="15"/>
        <v>6.3</v>
      </c>
      <c r="BR23" s="117">
        <f t="shared" si="16"/>
        <v>6.3</v>
      </c>
      <c r="BS23" s="118" t="str">
        <f t="shared" si="17"/>
        <v>C</v>
      </c>
      <c r="BT23" s="119">
        <f t="shared" si="18"/>
        <v>2</v>
      </c>
      <c r="BU23" s="119" t="str">
        <f t="shared" si="19"/>
        <v>2.0</v>
      </c>
      <c r="BV23" s="137">
        <v>2</v>
      </c>
      <c r="BW23" s="138">
        <v>2</v>
      </c>
      <c r="BX23" s="148">
        <v>5.2</v>
      </c>
      <c r="BY23" s="239">
        <v>2</v>
      </c>
      <c r="BZ23" s="239">
        <v>7</v>
      </c>
      <c r="CA23" s="116">
        <f t="shared" si="20"/>
        <v>3.3</v>
      </c>
      <c r="CB23" s="117">
        <f t="shared" si="21"/>
        <v>6.3</v>
      </c>
      <c r="CC23" s="118" t="str">
        <f t="shared" si="22"/>
        <v>C</v>
      </c>
      <c r="CD23" s="119">
        <f t="shared" si="23"/>
        <v>2</v>
      </c>
      <c r="CE23" s="119" t="str">
        <f t="shared" si="24"/>
        <v>2.0</v>
      </c>
      <c r="CF23" s="137">
        <v>2</v>
      </c>
      <c r="CG23" s="138">
        <v>2</v>
      </c>
      <c r="CH23" s="200">
        <v>8.6999999999999993</v>
      </c>
      <c r="CI23" s="230">
        <v>8</v>
      </c>
      <c r="CJ23" s="230"/>
      <c r="CK23" s="116">
        <f t="shared" si="25"/>
        <v>8.3000000000000007</v>
      </c>
      <c r="CL23" s="117">
        <f t="shared" si="26"/>
        <v>8.3000000000000007</v>
      </c>
      <c r="CM23" s="118" t="str">
        <f t="shared" si="27"/>
        <v>B+</v>
      </c>
      <c r="CN23" s="119">
        <f t="shared" si="28"/>
        <v>3.5</v>
      </c>
      <c r="CO23" s="119" t="str">
        <f t="shared" si="29"/>
        <v>3.5</v>
      </c>
      <c r="CP23" s="155">
        <v>2</v>
      </c>
      <c r="CQ23" s="156">
        <v>2</v>
      </c>
      <c r="CR23" s="215">
        <v>7.7</v>
      </c>
      <c r="CS23" s="189">
        <v>8</v>
      </c>
      <c r="CT23" s="189"/>
      <c r="CU23" s="116">
        <f t="shared" si="30"/>
        <v>7.9</v>
      </c>
      <c r="CV23" s="117">
        <f t="shared" si="31"/>
        <v>7.9</v>
      </c>
      <c r="CW23" s="118" t="str">
        <f t="shared" si="32"/>
        <v>B</v>
      </c>
      <c r="CX23" s="119">
        <f t="shared" si="33"/>
        <v>3</v>
      </c>
      <c r="CY23" s="119" t="str">
        <f t="shared" si="34"/>
        <v>3.0</v>
      </c>
      <c r="CZ23" s="137">
        <v>1</v>
      </c>
      <c r="DA23" s="138">
        <v>1</v>
      </c>
      <c r="DB23" s="148">
        <v>5.5</v>
      </c>
      <c r="DC23" s="239">
        <v>4</v>
      </c>
      <c r="DD23" s="239"/>
      <c r="DE23" s="116">
        <f t="shared" si="35"/>
        <v>4.5999999999999996</v>
      </c>
      <c r="DF23" s="117">
        <f t="shared" si="36"/>
        <v>4.5999999999999996</v>
      </c>
      <c r="DG23" s="118" t="str">
        <f t="shared" si="37"/>
        <v>D</v>
      </c>
      <c r="DH23" s="119">
        <f t="shared" si="38"/>
        <v>1</v>
      </c>
      <c r="DI23" s="119" t="str">
        <f t="shared" si="0"/>
        <v>1.0</v>
      </c>
      <c r="DJ23" s="137">
        <v>2</v>
      </c>
      <c r="DK23" s="138">
        <v>2</v>
      </c>
      <c r="DL23" s="301">
        <f t="shared" si="39"/>
        <v>13</v>
      </c>
      <c r="DM23" s="310">
        <f t="shared" si="40"/>
        <v>2.4615384615384617</v>
      </c>
      <c r="DN23" s="312" t="str">
        <f t="shared" si="41"/>
        <v>2.46</v>
      </c>
      <c r="DO23" s="296" t="str">
        <f t="shared" si="42"/>
        <v>Lên lớp</v>
      </c>
      <c r="DP23" s="297">
        <f t="shared" si="43"/>
        <v>13</v>
      </c>
      <c r="DQ23" s="298">
        <f t="shared" si="44"/>
        <v>2.4615384615384617</v>
      </c>
      <c r="DR23" s="296" t="str">
        <f t="shared" si="45"/>
        <v>Lên lớp</v>
      </c>
      <c r="DT23" s="395">
        <v>5.8</v>
      </c>
      <c r="DU23" s="239">
        <v>6</v>
      </c>
      <c r="DV23" s="239"/>
      <c r="DW23" s="116">
        <f t="shared" si="46"/>
        <v>5.9</v>
      </c>
      <c r="DX23" s="117">
        <f t="shared" si="47"/>
        <v>5.9</v>
      </c>
      <c r="DY23" s="118" t="str">
        <f t="shared" si="48"/>
        <v>C</v>
      </c>
      <c r="DZ23" s="119">
        <f t="shared" si="49"/>
        <v>2</v>
      </c>
      <c r="EA23" s="119" t="str">
        <f t="shared" si="50"/>
        <v>2.0</v>
      </c>
      <c r="EB23" s="137">
        <v>2</v>
      </c>
      <c r="EC23" s="138">
        <v>2</v>
      </c>
      <c r="ED23" s="148">
        <v>7</v>
      </c>
      <c r="EE23" s="189">
        <v>8</v>
      </c>
      <c r="EF23" s="189"/>
      <c r="EG23" s="116">
        <f t="shared" si="51"/>
        <v>7.6</v>
      </c>
      <c r="EH23" s="117">
        <f t="shared" si="52"/>
        <v>7.6</v>
      </c>
      <c r="EI23" s="118" t="str">
        <f t="shared" si="53"/>
        <v>B</v>
      </c>
      <c r="EJ23" s="119">
        <f t="shared" si="54"/>
        <v>3</v>
      </c>
      <c r="EK23" s="119" t="str">
        <f t="shared" si="55"/>
        <v>3.0</v>
      </c>
      <c r="EL23" s="137">
        <v>3</v>
      </c>
      <c r="EM23" s="157">
        <v>3</v>
      </c>
      <c r="EN23" s="248">
        <v>5.0999999999999996</v>
      </c>
      <c r="EO23" s="239">
        <v>6</v>
      </c>
      <c r="EP23" s="239"/>
      <c r="EQ23" s="116">
        <f t="shared" si="56"/>
        <v>5.6</v>
      </c>
      <c r="ER23" s="117">
        <f t="shared" si="57"/>
        <v>5.6</v>
      </c>
      <c r="ES23" s="118" t="str">
        <f t="shared" si="58"/>
        <v>C</v>
      </c>
      <c r="ET23" s="119">
        <f t="shared" si="59"/>
        <v>2</v>
      </c>
      <c r="EU23" s="119" t="str">
        <f t="shared" si="60"/>
        <v>2.0</v>
      </c>
      <c r="EV23" s="137">
        <v>3</v>
      </c>
      <c r="EW23" s="138">
        <v>3</v>
      </c>
      <c r="EX23" s="209">
        <v>7.4</v>
      </c>
      <c r="EY23" s="239">
        <v>9</v>
      </c>
      <c r="EZ23" s="239"/>
      <c r="FA23" s="116">
        <f t="shared" si="61"/>
        <v>8.4</v>
      </c>
      <c r="FB23" s="117">
        <f t="shared" si="62"/>
        <v>8.4</v>
      </c>
      <c r="FC23" s="118" t="str">
        <f t="shared" si="1"/>
        <v>B+</v>
      </c>
      <c r="FD23" s="119">
        <f t="shared" si="2"/>
        <v>3.5</v>
      </c>
      <c r="FE23" s="119" t="str">
        <f t="shared" si="3"/>
        <v>3.5</v>
      </c>
      <c r="FF23" s="137">
        <v>3</v>
      </c>
      <c r="FG23" s="138">
        <v>3</v>
      </c>
      <c r="FH23" s="209">
        <v>7.6</v>
      </c>
      <c r="FI23" s="239">
        <v>7</v>
      </c>
      <c r="FJ23" s="239"/>
      <c r="FK23" s="116">
        <f t="shared" si="63"/>
        <v>7.2</v>
      </c>
      <c r="FL23" s="117">
        <f t="shared" si="64"/>
        <v>7.2</v>
      </c>
      <c r="FM23" s="118" t="str">
        <f t="shared" si="65"/>
        <v>B</v>
      </c>
      <c r="FN23" s="119">
        <f t="shared" si="66"/>
        <v>3</v>
      </c>
      <c r="FO23" s="119" t="str">
        <f t="shared" si="67"/>
        <v>3.0</v>
      </c>
      <c r="FP23" s="137">
        <v>3</v>
      </c>
      <c r="FQ23" s="138">
        <v>3</v>
      </c>
      <c r="FR23" s="148">
        <v>6.3</v>
      </c>
      <c r="FS23" s="189">
        <v>7</v>
      </c>
      <c r="FT23" s="189"/>
      <c r="FU23" s="116">
        <f t="shared" si="68"/>
        <v>6.7</v>
      </c>
      <c r="FV23" s="117">
        <f t="shared" si="69"/>
        <v>6.7</v>
      </c>
      <c r="FW23" s="118" t="str">
        <f t="shared" si="70"/>
        <v>C+</v>
      </c>
      <c r="FX23" s="119">
        <f t="shared" si="71"/>
        <v>2.5</v>
      </c>
      <c r="FY23" s="119" t="str">
        <f t="shared" si="72"/>
        <v>2.5</v>
      </c>
      <c r="FZ23" s="137">
        <v>2</v>
      </c>
      <c r="GA23" s="138">
        <v>2</v>
      </c>
      <c r="GB23" s="148">
        <v>6.8</v>
      </c>
      <c r="GC23" s="189">
        <v>6</v>
      </c>
      <c r="GD23" s="189"/>
      <c r="GE23" s="116">
        <f t="shared" si="73"/>
        <v>6.3</v>
      </c>
      <c r="GF23" s="117">
        <f t="shared" si="74"/>
        <v>6.3</v>
      </c>
      <c r="GG23" s="118" t="str">
        <f t="shared" si="75"/>
        <v>C</v>
      </c>
      <c r="GH23" s="119">
        <f t="shared" si="76"/>
        <v>2</v>
      </c>
      <c r="GI23" s="119" t="str">
        <f t="shared" si="77"/>
        <v>2.0</v>
      </c>
      <c r="GJ23" s="137">
        <v>2</v>
      </c>
      <c r="GK23" s="138">
        <v>2</v>
      </c>
      <c r="GL23" s="301">
        <f t="shared" si="78"/>
        <v>18</v>
      </c>
      <c r="GM23" s="310">
        <f t="shared" si="79"/>
        <v>2.6388888888888888</v>
      </c>
      <c r="GN23" s="312" t="str">
        <f t="shared" si="80"/>
        <v>2.64</v>
      </c>
      <c r="GO23" s="189" t="str">
        <f t="shared" si="81"/>
        <v>Lên lớp</v>
      </c>
      <c r="GP23" s="526">
        <f t="shared" si="82"/>
        <v>31</v>
      </c>
      <c r="GQ23" s="310">
        <f t="shared" si="83"/>
        <v>2.564516129032258</v>
      </c>
      <c r="GR23" s="312" t="str">
        <f t="shared" si="84"/>
        <v>2.56</v>
      </c>
      <c r="GS23" s="527">
        <f t="shared" si="85"/>
        <v>31</v>
      </c>
      <c r="GT23" s="528">
        <f t="shared" si="86"/>
        <v>2.564516129032258</v>
      </c>
      <c r="GU23" s="529" t="str">
        <f t="shared" si="87"/>
        <v>Lên lớp</v>
      </c>
      <c r="GV23" s="131"/>
      <c r="GW23" s="209">
        <v>5</v>
      </c>
      <c r="GX23" s="239">
        <v>7</v>
      </c>
      <c r="GY23" s="239"/>
      <c r="GZ23" s="116">
        <f t="shared" si="88"/>
        <v>6.2</v>
      </c>
      <c r="HA23" s="117">
        <f t="shared" si="89"/>
        <v>6.2</v>
      </c>
      <c r="HB23" s="118" t="str">
        <f t="shared" si="90"/>
        <v>C</v>
      </c>
      <c r="HC23" s="119">
        <f t="shared" si="91"/>
        <v>2</v>
      </c>
      <c r="HD23" s="119" t="str">
        <f t="shared" si="92"/>
        <v>2.0</v>
      </c>
      <c r="HE23" s="137">
        <v>3</v>
      </c>
      <c r="HF23" s="138">
        <v>3</v>
      </c>
      <c r="HG23" s="148">
        <v>7.2</v>
      </c>
      <c r="HH23" s="189">
        <v>7</v>
      </c>
      <c r="HI23" s="130"/>
      <c r="HJ23" s="116">
        <f t="shared" si="93"/>
        <v>7.1</v>
      </c>
      <c r="HK23" s="117">
        <f t="shared" si="94"/>
        <v>7.1</v>
      </c>
      <c r="HL23" s="118" t="str">
        <f t="shared" si="95"/>
        <v>B</v>
      </c>
      <c r="HM23" s="119">
        <f t="shared" si="96"/>
        <v>3</v>
      </c>
      <c r="HN23" s="119" t="str">
        <f t="shared" si="97"/>
        <v>3.0</v>
      </c>
      <c r="HO23" s="137">
        <v>2</v>
      </c>
      <c r="HP23" s="138">
        <v>2</v>
      </c>
      <c r="HQ23" s="148">
        <v>6.8</v>
      </c>
      <c r="HR23" s="239">
        <v>6</v>
      </c>
      <c r="HS23" s="239"/>
      <c r="HT23" s="116">
        <f t="shared" si="98"/>
        <v>6.3</v>
      </c>
      <c r="HU23" s="117">
        <f t="shared" si="99"/>
        <v>6.3</v>
      </c>
      <c r="HV23" s="118" t="str">
        <f t="shared" si="100"/>
        <v>C</v>
      </c>
      <c r="HW23" s="119">
        <f t="shared" si="101"/>
        <v>2</v>
      </c>
      <c r="HX23" s="119" t="str">
        <f t="shared" si="102"/>
        <v>2.0</v>
      </c>
      <c r="HY23" s="137">
        <v>2</v>
      </c>
      <c r="HZ23" s="138">
        <v>2</v>
      </c>
      <c r="IA23" s="148">
        <v>6</v>
      </c>
      <c r="IB23" s="215">
        <v>6.5</v>
      </c>
      <c r="IC23" s="215"/>
      <c r="ID23" s="116">
        <f t="shared" si="103"/>
        <v>6.3</v>
      </c>
      <c r="IE23" s="117">
        <f t="shared" si="104"/>
        <v>6.3</v>
      </c>
      <c r="IF23" s="118" t="str">
        <f t="shared" si="105"/>
        <v>C</v>
      </c>
      <c r="IG23" s="119">
        <f t="shared" si="106"/>
        <v>2</v>
      </c>
      <c r="IH23" s="119" t="str">
        <f t="shared" si="107"/>
        <v>2.0</v>
      </c>
      <c r="II23" s="137">
        <v>5</v>
      </c>
      <c r="IJ23" s="138">
        <v>5</v>
      </c>
      <c r="IK23" s="301">
        <f t="shared" si="108"/>
        <v>12</v>
      </c>
      <c r="IL23" s="310">
        <f t="shared" si="109"/>
        <v>2.1666666666666665</v>
      </c>
      <c r="IM23" s="312" t="str">
        <f t="shared" si="110"/>
        <v>2.17</v>
      </c>
      <c r="IN23" s="130"/>
      <c r="IO23" s="130"/>
      <c r="IP23" s="130"/>
      <c r="IQ23" s="130"/>
      <c r="IR23" s="130"/>
      <c r="IS23" s="130"/>
      <c r="IT23" s="130"/>
      <c r="IU23" s="130"/>
      <c r="IV23" s="130"/>
      <c r="IW23" s="131"/>
    </row>
    <row r="24" spans="1:257" ht="18">
      <c r="A24" s="1">
        <v>27</v>
      </c>
      <c r="B24" s="39" t="s">
        <v>31</v>
      </c>
      <c r="C24" s="36" t="s">
        <v>137</v>
      </c>
      <c r="D24" s="19" t="s">
        <v>138</v>
      </c>
      <c r="E24" s="20" t="s">
        <v>139</v>
      </c>
      <c r="F24" s="20" t="s">
        <v>630</v>
      </c>
      <c r="G24" s="21" t="s">
        <v>140</v>
      </c>
      <c r="H24" s="37" t="s">
        <v>36</v>
      </c>
      <c r="I24" s="22" t="s">
        <v>46</v>
      </c>
      <c r="J24" s="22" t="s">
        <v>37</v>
      </c>
      <c r="K24" s="38" t="s">
        <v>38</v>
      </c>
      <c r="L24" s="38"/>
      <c r="M24" s="38"/>
      <c r="N24" s="38"/>
      <c r="O24" s="38"/>
      <c r="P24" s="38"/>
      <c r="Q24" s="38"/>
      <c r="R24" s="38"/>
      <c r="S24" s="38"/>
      <c r="T24" s="38"/>
      <c r="U24" s="38"/>
      <c r="V24" s="38"/>
      <c r="W24" s="38"/>
      <c r="X24" s="38"/>
      <c r="Y24" s="38"/>
      <c r="Z24" s="38"/>
      <c r="AA24" s="38"/>
      <c r="AB24" s="38"/>
      <c r="AC24" s="38"/>
      <c r="AD24" s="38"/>
      <c r="AE24" s="38"/>
      <c r="AF24" s="38"/>
      <c r="AG24" s="38"/>
      <c r="AH24" s="38"/>
      <c r="AI24" s="38"/>
      <c r="AJ24" s="38"/>
      <c r="AK24" s="38"/>
      <c r="AL24" s="38"/>
      <c r="AM24" s="38"/>
      <c r="AN24" s="38"/>
      <c r="AO24" s="38"/>
      <c r="AP24" s="38"/>
      <c r="AQ24" s="38"/>
      <c r="AR24" s="38"/>
      <c r="AS24" s="38"/>
      <c r="AT24" s="38"/>
      <c r="AU24" s="22"/>
      <c r="AV24" s="368">
        <v>5.3</v>
      </c>
      <c r="AW24" s="3" t="str">
        <f t="shared" si="111"/>
        <v>D+</v>
      </c>
      <c r="AX24" s="4">
        <f t="shared" si="112"/>
        <v>1.5</v>
      </c>
      <c r="AY24" s="13" t="str">
        <f t="shared" si="113"/>
        <v>1.5</v>
      </c>
      <c r="AZ24" s="15">
        <v>6</v>
      </c>
      <c r="BA24" s="3" t="str">
        <f t="shared" si="114"/>
        <v>C</v>
      </c>
      <c r="BB24" s="4">
        <f t="shared" si="115"/>
        <v>2</v>
      </c>
      <c r="BC24" s="122" t="str">
        <f t="shared" si="116"/>
        <v>2.0</v>
      </c>
      <c r="BD24" s="200">
        <v>5.5</v>
      </c>
      <c r="BE24" s="225">
        <v>3</v>
      </c>
      <c r="BF24" s="225"/>
      <c r="BG24" s="116">
        <f t="shared" si="10"/>
        <v>4</v>
      </c>
      <c r="BH24" s="117">
        <f t="shared" si="11"/>
        <v>4</v>
      </c>
      <c r="BI24" s="118" t="str">
        <f t="shared" si="12"/>
        <v>D</v>
      </c>
      <c r="BJ24" s="119">
        <f t="shared" si="13"/>
        <v>1</v>
      </c>
      <c r="BK24" s="119" t="str">
        <f t="shared" si="14"/>
        <v>1.0</v>
      </c>
      <c r="BL24" s="137">
        <v>4</v>
      </c>
      <c r="BM24" s="268">
        <v>4</v>
      </c>
      <c r="BN24" s="263">
        <v>7.3</v>
      </c>
      <c r="BO24" s="230">
        <v>7</v>
      </c>
      <c r="BP24" s="230"/>
      <c r="BQ24" s="116">
        <f t="shared" si="15"/>
        <v>7.1</v>
      </c>
      <c r="BR24" s="117">
        <f t="shared" si="16"/>
        <v>7.1</v>
      </c>
      <c r="BS24" s="118" t="str">
        <f t="shared" si="17"/>
        <v>B</v>
      </c>
      <c r="BT24" s="119">
        <f t="shared" si="18"/>
        <v>3</v>
      </c>
      <c r="BU24" s="119" t="str">
        <f t="shared" si="19"/>
        <v>3.0</v>
      </c>
      <c r="BV24" s="137">
        <v>2</v>
      </c>
      <c r="BW24" s="138">
        <v>2</v>
      </c>
      <c r="BX24" s="148">
        <v>6.8</v>
      </c>
      <c r="BY24" s="239">
        <v>2</v>
      </c>
      <c r="BZ24" s="239">
        <v>7</v>
      </c>
      <c r="CA24" s="116">
        <f t="shared" si="20"/>
        <v>3.9</v>
      </c>
      <c r="CB24" s="117">
        <f t="shared" si="21"/>
        <v>6.9</v>
      </c>
      <c r="CC24" s="118" t="str">
        <f t="shared" si="22"/>
        <v>C+</v>
      </c>
      <c r="CD24" s="119">
        <f t="shared" si="23"/>
        <v>2.5</v>
      </c>
      <c r="CE24" s="119" t="str">
        <f t="shared" si="24"/>
        <v>2.5</v>
      </c>
      <c r="CF24" s="137">
        <v>2</v>
      </c>
      <c r="CG24" s="138">
        <v>2</v>
      </c>
      <c r="CH24" s="200">
        <v>7</v>
      </c>
      <c r="CI24" s="230">
        <v>6</v>
      </c>
      <c r="CJ24" s="230"/>
      <c r="CK24" s="116">
        <f t="shared" si="25"/>
        <v>6.4</v>
      </c>
      <c r="CL24" s="117">
        <f t="shared" si="26"/>
        <v>6.4</v>
      </c>
      <c r="CM24" s="118" t="str">
        <f t="shared" si="27"/>
        <v>C</v>
      </c>
      <c r="CN24" s="119">
        <f t="shared" si="28"/>
        <v>2</v>
      </c>
      <c r="CO24" s="119" t="str">
        <f t="shared" si="29"/>
        <v>2.0</v>
      </c>
      <c r="CP24" s="155">
        <v>2</v>
      </c>
      <c r="CQ24" s="156">
        <v>2</v>
      </c>
      <c r="CR24" s="215">
        <v>6.7</v>
      </c>
      <c r="CS24" s="189">
        <v>8</v>
      </c>
      <c r="CT24" s="189"/>
      <c r="CU24" s="116">
        <f t="shared" si="30"/>
        <v>7.5</v>
      </c>
      <c r="CV24" s="117">
        <f t="shared" si="31"/>
        <v>7.5</v>
      </c>
      <c r="CW24" s="118" t="str">
        <f t="shared" si="32"/>
        <v>B</v>
      </c>
      <c r="CX24" s="119">
        <f t="shared" si="33"/>
        <v>3</v>
      </c>
      <c r="CY24" s="119" t="str">
        <f t="shared" si="34"/>
        <v>3.0</v>
      </c>
      <c r="CZ24" s="137">
        <v>1</v>
      </c>
      <c r="DA24" s="138">
        <v>1</v>
      </c>
      <c r="DB24" s="148">
        <v>5.8</v>
      </c>
      <c r="DC24" s="239">
        <v>3</v>
      </c>
      <c r="DD24" s="239"/>
      <c r="DE24" s="116">
        <f t="shared" si="35"/>
        <v>4.0999999999999996</v>
      </c>
      <c r="DF24" s="117">
        <f t="shared" si="36"/>
        <v>4.0999999999999996</v>
      </c>
      <c r="DG24" s="118" t="str">
        <f t="shared" si="37"/>
        <v>D</v>
      </c>
      <c r="DH24" s="119">
        <f t="shared" si="38"/>
        <v>1</v>
      </c>
      <c r="DI24" s="119" t="str">
        <f t="shared" si="0"/>
        <v>1.0</v>
      </c>
      <c r="DJ24" s="137">
        <v>2</v>
      </c>
      <c r="DK24" s="138">
        <v>2</v>
      </c>
      <c r="DL24" s="301">
        <f t="shared" si="39"/>
        <v>13</v>
      </c>
      <c r="DM24" s="310">
        <f t="shared" si="40"/>
        <v>1.8461538461538463</v>
      </c>
      <c r="DN24" s="312" t="str">
        <f t="shared" si="41"/>
        <v>1.85</v>
      </c>
      <c r="DO24" s="296" t="str">
        <f t="shared" si="42"/>
        <v>Lên lớp</v>
      </c>
      <c r="DP24" s="297">
        <f t="shared" si="43"/>
        <v>13</v>
      </c>
      <c r="DQ24" s="298">
        <f t="shared" si="44"/>
        <v>1.8461538461538463</v>
      </c>
      <c r="DR24" s="296" t="str">
        <f t="shared" si="45"/>
        <v>Lên lớp</v>
      </c>
      <c r="DT24" s="395">
        <v>6.2</v>
      </c>
      <c r="DU24" s="239">
        <v>6</v>
      </c>
      <c r="DV24" s="239"/>
      <c r="DW24" s="116">
        <f t="shared" si="46"/>
        <v>6.1</v>
      </c>
      <c r="DX24" s="117">
        <f t="shared" si="47"/>
        <v>6.1</v>
      </c>
      <c r="DY24" s="118" t="str">
        <f t="shared" si="48"/>
        <v>C</v>
      </c>
      <c r="DZ24" s="119">
        <f t="shared" si="49"/>
        <v>2</v>
      </c>
      <c r="EA24" s="119" t="str">
        <f t="shared" si="50"/>
        <v>2.0</v>
      </c>
      <c r="EB24" s="137">
        <v>2</v>
      </c>
      <c r="EC24" s="138">
        <v>2</v>
      </c>
      <c r="ED24" s="148">
        <v>6.4</v>
      </c>
      <c r="EE24" s="189">
        <v>5</v>
      </c>
      <c r="EF24" s="189"/>
      <c r="EG24" s="116">
        <f t="shared" si="51"/>
        <v>5.6</v>
      </c>
      <c r="EH24" s="117">
        <f t="shared" si="52"/>
        <v>5.6</v>
      </c>
      <c r="EI24" s="118" t="str">
        <f t="shared" si="53"/>
        <v>C</v>
      </c>
      <c r="EJ24" s="119">
        <f t="shared" si="54"/>
        <v>2</v>
      </c>
      <c r="EK24" s="119" t="str">
        <f t="shared" si="55"/>
        <v>2.0</v>
      </c>
      <c r="EL24" s="137">
        <v>3</v>
      </c>
      <c r="EM24" s="157">
        <v>3</v>
      </c>
      <c r="EN24" s="248">
        <v>6</v>
      </c>
      <c r="EO24" s="239">
        <v>5</v>
      </c>
      <c r="EP24" s="239"/>
      <c r="EQ24" s="116">
        <f t="shared" si="56"/>
        <v>5.4</v>
      </c>
      <c r="ER24" s="117">
        <f t="shared" si="57"/>
        <v>5.4</v>
      </c>
      <c r="ES24" s="118" t="str">
        <f t="shared" si="58"/>
        <v>D+</v>
      </c>
      <c r="ET24" s="119">
        <f t="shared" si="59"/>
        <v>1.5</v>
      </c>
      <c r="EU24" s="119" t="str">
        <f t="shared" si="60"/>
        <v>1.5</v>
      </c>
      <c r="EV24" s="137">
        <v>3</v>
      </c>
      <c r="EW24" s="138">
        <v>3</v>
      </c>
      <c r="EX24" s="209">
        <v>7.8</v>
      </c>
      <c r="EY24" s="239">
        <v>8</v>
      </c>
      <c r="EZ24" s="239"/>
      <c r="FA24" s="116">
        <f t="shared" si="61"/>
        <v>7.9</v>
      </c>
      <c r="FB24" s="117">
        <f t="shared" si="62"/>
        <v>7.9</v>
      </c>
      <c r="FC24" s="118" t="str">
        <f t="shared" si="1"/>
        <v>B</v>
      </c>
      <c r="FD24" s="119">
        <f t="shared" si="2"/>
        <v>3</v>
      </c>
      <c r="FE24" s="119" t="str">
        <f t="shared" si="3"/>
        <v>3.0</v>
      </c>
      <c r="FF24" s="137">
        <v>3</v>
      </c>
      <c r="FG24" s="138">
        <v>3</v>
      </c>
      <c r="FH24" s="209">
        <v>7.1</v>
      </c>
      <c r="FI24" s="239">
        <v>7</v>
      </c>
      <c r="FJ24" s="239"/>
      <c r="FK24" s="116">
        <f t="shared" si="63"/>
        <v>7</v>
      </c>
      <c r="FL24" s="117">
        <f t="shared" si="64"/>
        <v>7</v>
      </c>
      <c r="FM24" s="118" t="str">
        <f t="shared" si="65"/>
        <v>B</v>
      </c>
      <c r="FN24" s="119">
        <f t="shared" si="66"/>
        <v>3</v>
      </c>
      <c r="FO24" s="119" t="str">
        <f t="shared" si="67"/>
        <v>3.0</v>
      </c>
      <c r="FP24" s="137">
        <v>3</v>
      </c>
      <c r="FQ24" s="138">
        <v>3</v>
      </c>
      <c r="FR24" s="148">
        <v>6</v>
      </c>
      <c r="FS24" s="189">
        <v>8</v>
      </c>
      <c r="FT24" s="189"/>
      <c r="FU24" s="116">
        <f t="shared" si="68"/>
        <v>7.2</v>
      </c>
      <c r="FV24" s="117">
        <f t="shared" si="69"/>
        <v>7.2</v>
      </c>
      <c r="FW24" s="118" t="str">
        <f t="shared" si="70"/>
        <v>B</v>
      </c>
      <c r="FX24" s="119">
        <f t="shared" si="71"/>
        <v>3</v>
      </c>
      <c r="FY24" s="119" t="str">
        <f t="shared" si="72"/>
        <v>3.0</v>
      </c>
      <c r="FZ24" s="137">
        <v>2</v>
      </c>
      <c r="GA24" s="138">
        <v>2</v>
      </c>
      <c r="GB24" s="148">
        <v>6.8</v>
      </c>
      <c r="GC24" s="189">
        <v>6</v>
      </c>
      <c r="GD24" s="189"/>
      <c r="GE24" s="116">
        <f t="shared" si="73"/>
        <v>6.3</v>
      </c>
      <c r="GF24" s="117">
        <f t="shared" si="74"/>
        <v>6.3</v>
      </c>
      <c r="GG24" s="118" t="str">
        <f t="shared" si="75"/>
        <v>C</v>
      </c>
      <c r="GH24" s="119">
        <f t="shared" si="76"/>
        <v>2</v>
      </c>
      <c r="GI24" s="119" t="str">
        <f t="shared" si="77"/>
        <v>2.0</v>
      </c>
      <c r="GJ24" s="137">
        <v>2</v>
      </c>
      <c r="GK24" s="138">
        <v>2</v>
      </c>
      <c r="GL24" s="301">
        <f t="shared" si="78"/>
        <v>18</v>
      </c>
      <c r="GM24" s="310">
        <f t="shared" si="79"/>
        <v>2.3611111111111112</v>
      </c>
      <c r="GN24" s="312" t="str">
        <f t="shared" si="80"/>
        <v>2.36</v>
      </c>
      <c r="GO24" s="189" t="str">
        <f t="shared" si="81"/>
        <v>Lên lớp</v>
      </c>
      <c r="GP24" s="526">
        <f t="shared" si="82"/>
        <v>31</v>
      </c>
      <c r="GQ24" s="310">
        <f t="shared" si="83"/>
        <v>2.1451612903225805</v>
      </c>
      <c r="GR24" s="312" t="str">
        <f t="shared" si="84"/>
        <v>2.15</v>
      </c>
      <c r="GS24" s="527">
        <f t="shared" si="85"/>
        <v>31</v>
      </c>
      <c r="GT24" s="528">
        <f t="shared" si="86"/>
        <v>2.1451612903225805</v>
      </c>
      <c r="GU24" s="529" t="str">
        <f t="shared" si="87"/>
        <v>Lên lớp</v>
      </c>
      <c r="GV24" s="131"/>
      <c r="GW24" s="209">
        <v>5</v>
      </c>
      <c r="GX24" s="239">
        <v>4</v>
      </c>
      <c r="GY24" s="239"/>
      <c r="GZ24" s="116">
        <f t="shared" si="88"/>
        <v>4.4000000000000004</v>
      </c>
      <c r="HA24" s="117">
        <f t="shared" si="89"/>
        <v>4.4000000000000004</v>
      </c>
      <c r="HB24" s="118" t="str">
        <f t="shared" si="90"/>
        <v>D</v>
      </c>
      <c r="HC24" s="119">
        <f t="shared" si="91"/>
        <v>1</v>
      </c>
      <c r="HD24" s="119" t="str">
        <f t="shared" si="92"/>
        <v>1.0</v>
      </c>
      <c r="HE24" s="137">
        <v>3</v>
      </c>
      <c r="HF24" s="138">
        <v>3</v>
      </c>
      <c r="HG24" s="148">
        <v>6</v>
      </c>
      <c r="HH24" s="189">
        <v>6</v>
      </c>
      <c r="HI24" s="130"/>
      <c r="HJ24" s="116">
        <f t="shared" si="93"/>
        <v>6</v>
      </c>
      <c r="HK24" s="117">
        <f t="shared" si="94"/>
        <v>6</v>
      </c>
      <c r="HL24" s="118" t="str">
        <f t="shared" si="95"/>
        <v>C</v>
      </c>
      <c r="HM24" s="119">
        <f t="shared" si="96"/>
        <v>2</v>
      </c>
      <c r="HN24" s="119" t="str">
        <f t="shared" si="97"/>
        <v>2.0</v>
      </c>
      <c r="HO24" s="137">
        <v>2</v>
      </c>
      <c r="HP24" s="138">
        <v>2</v>
      </c>
      <c r="HQ24" s="148">
        <v>6.2</v>
      </c>
      <c r="HR24" s="239">
        <v>6</v>
      </c>
      <c r="HS24" s="239"/>
      <c r="HT24" s="116">
        <f t="shared" si="98"/>
        <v>6.1</v>
      </c>
      <c r="HU24" s="117">
        <f t="shared" si="99"/>
        <v>6.1</v>
      </c>
      <c r="HV24" s="118" t="str">
        <f t="shared" si="100"/>
        <v>C</v>
      </c>
      <c r="HW24" s="119">
        <f t="shared" si="101"/>
        <v>2</v>
      </c>
      <c r="HX24" s="119" t="str">
        <f t="shared" si="102"/>
        <v>2.0</v>
      </c>
      <c r="HY24" s="137">
        <v>2</v>
      </c>
      <c r="HZ24" s="138">
        <v>2</v>
      </c>
      <c r="IA24" s="148">
        <v>7</v>
      </c>
      <c r="IB24" s="215">
        <v>6.5</v>
      </c>
      <c r="IC24" s="215"/>
      <c r="ID24" s="116">
        <f t="shared" si="103"/>
        <v>6.7</v>
      </c>
      <c r="IE24" s="117">
        <f t="shared" si="104"/>
        <v>6.7</v>
      </c>
      <c r="IF24" s="118" t="str">
        <f t="shared" si="105"/>
        <v>C+</v>
      </c>
      <c r="IG24" s="119">
        <f t="shared" si="106"/>
        <v>2.5</v>
      </c>
      <c r="IH24" s="119" t="str">
        <f t="shared" si="107"/>
        <v>2.5</v>
      </c>
      <c r="II24" s="137">
        <v>5</v>
      </c>
      <c r="IJ24" s="138">
        <v>5</v>
      </c>
      <c r="IK24" s="301">
        <f t="shared" si="108"/>
        <v>12</v>
      </c>
      <c r="IL24" s="310">
        <f t="shared" si="109"/>
        <v>1.9583333333333333</v>
      </c>
      <c r="IM24" s="312" t="str">
        <f t="shared" si="110"/>
        <v>1.96</v>
      </c>
      <c r="IN24" s="130"/>
      <c r="IO24" s="130"/>
      <c r="IP24" s="130"/>
      <c r="IQ24" s="130"/>
      <c r="IR24" s="130"/>
      <c r="IS24" s="130"/>
      <c r="IT24" s="130"/>
      <c r="IU24" s="130"/>
      <c r="IV24" s="130"/>
      <c r="IW24" s="131"/>
    </row>
    <row r="25" spans="1:257" ht="18">
      <c r="A25" s="1">
        <v>28</v>
      </c>
      <c r="B25" s="22" t="s">
        <v>31</v>
      </c>
      <c r="C25" s="36" t="s">
        <v>141</v>
      </c>
      <c r="D25" s="19" t="s">
        <v>142</v>
      </c>
      <c r="E25" s="20" t="s">
        <v>143</v>
      </c>
      <c r="F25" s="20" t="s">
        <v>622</v>
      </c>
      <c r="G25" s="21" t="s">
        <v>144</v>
      </c>
      <c r="H25" s="37" t="s">
        <v>36</v>
      </c>
      <c r="I25" s="22" t="s">
        <v>145</v>
      </c>
      <c r="J25" s="22" t="s">
        <v>37</v>
      </c>
      <c r="K25" s="38" t="s">
        <v>38</v>
      </c>
      <c r="L25" s="38"/>
      <c r="M25" s="38"/>
      <c r="N25" s="38"/>
      <c r="O25" s="38"/>
      <c r="P25" s="38"/>
      <c r="Q25" s="38"/>
      <c r="R25" s="38"/>
      <c r="S25" s="38"/>
      <c r="T25" s="38"/>
      <c r="U25" s="38"/>
      <c r="V25" s="38"/>
      <c r="W25" s="38"/>
      <c r="X25" s="38"/>
      <c r="Y25" s="38"/>
      <c r="Z25" s="38"/>
      <c r="AA25" s="38"/>
      <c r="AB25" s="38"/>
      <c r="AC25" s="38"/>
      <c r="AD25" s="38"/>
      <c r="AE25" s="38"/>
      <c r="AF25" s="38"/>
      <c r="AG25" s="38"/>
      <c r="AH25" s="38"/>
      <c r="AI25" s="38"/>
      <c r="AJ25" s="38"/>
      <c r="AK25" s="38"/>
      <c r="AL25" s="38"/>
      <c r="AM25" s="38"/>
      <c r="AN25" s="38"/>
      <c r="AO25" s="38"/>
      <c r="AP25" s="38"/>
      <c r="AQ25" s="38"/>
      <c r="AR25" s="38"/>
      <c r="AS25" s="38"/>
      <c r="AT25" s="38"/>
      <c r="AU25" s="22"/>
      <c r="AV25" s="368">
        <v>5</v>
      </c>
      <c r="AW25" s="3" t="str">
        <f t="shared" si="111"/>
        <v>D+</v>
      </c>
      <c r="AX25" s="4">
        <f t="shared" si="112"/>
        <v>1.5</v>
      </c>
      <c r="AY25" s="13" t="str">
        <f t="shared" si="113"/>
        <v>1.5</v>
      </c>
      <c r="AZ25" s="104"/>
      <c r="BA25" s="3" t="str">
        <f t="shared" si="114"/>
        <v>F</v>
      </c>
      <c r="BB25" s="4">
        <f t="shared" si="115"/>
        <v>0</v>
      </c>
      <c r="BC25" s="122" t="str">
        <f t="shared" si="116"/>
        <v>0.0</v>
      </c>
      <c r="BD25" s="200">
        <v>6.2</v>
      </c>
      <c r="BE25" s="225">
        <v>3</v>
      </c>
      <c r="BF25" s="225"/>
      <c r="BG25" s="116">
        <f t="shared" si="10"/>
        <v>4.3</v>
      </c>
      <c r="BH25" s="117">
        <f t="shared" si="11"/>
        <v>4.3</v>
      </c>
      <c r="BI25" s="118" t="str">
        <f t="shared" si="12"/>
        <v>D</v>
      </c>
      <c r="BJ25" s="119">
        <f t="shared" si="13"/>
        <v>1</v>
      </c>
      <c r="BK25" s="119" t="str">
        <f t="shared" si="14"/>
        <v>1.0</v>
      </c>
      <c r="BL25" s="137">
        <v>4</v>
      </c>
      <c r="BM25" s="268">
        <v>4</v>
      </c>
      <c r="BN25" s="263">
        <v>7.7</v>
      </c>
      <c r="BO25" s="230">
        <v>8</v>
      </c>
      <c r="BP25" s="230"/>
      <c r="BQ25" s="116">
        <f t="shared" si="15"/>
        <v>7.9</v>
      </c>
      <c r="BR25" s="117">
        <f t="shared" si="16"/>
        <v>7.9</v>
      </c>
      <c r="BS25" s="118" t="str">
        <f t="shared" si="17"/>
        <v>B</v>
      </c>
      <c r="BT25" s="119">
        <f t="shared" si="18"/>
        <v>3</v>
      </c>
      <c r="BU25" s="119" t="str">
        <f t="shared" si="19"/>
        <v>3.0</v>
      </c>
      <c r="BV25" s="137">
        <v>2</v>
      </c>
      <c r="BW25" s="138">
        <v>2</v>
      </c>
      <c r="BX25" s="148">
        <v>7.4</v>
      </c>
      <c r="BY25" s="239">
        <v>5</v>
      </c>
      <c r="BZ25" s="239"/>
      <c r="CA25" s="116">
        <f t="shared" si="20"/>
        <v>6</v>
      </c>
      <c r="CB25" s="117">
        <f t="shared" si="21"/>
        <v>6</v>
      </c>
      <c r="CC25" s="118" t="str">
        <f t="shared" si="22"/>
        <v>C</v>
      </c>
      <c r="CD25" s="119">
        <f t="shared" si="23"/>
        <v>2</v>
      </c>
      <c r="CE25" s="119" t="str">
        <f t="shared" si="24"/>
        <v>2.0</v>
      </c>
      <c r="CF25" s="137">
        <v>2</v>
      </c>
      <c r="CG25" s="138">
        <v>2</v>
      </c>
      <c r="CH25" s="200">
        <v>5.3</v>
      </c>
      <c r="CI25" s="230">
        <v>5</v>
      </c>
      <c r="CJ25" s="230"/>
      <c r="CK25" s="116">
        <f t="shared" si="25"/>
        <v>5.0999999999999996</v>
      </c>
      <c r="CL25" s="117">
        <f t="shared" si="26"/>
        <v>5.0999999999999996</v>
      </c>
      <c r="CM25" s="118" t="str">
        <f t="shared" si="27"/>
        <v>D+</v>
      </c>
      <c r="CN25" s="119">
        <f t="shared" si="28"/>
        <v>1.5</v>
      </c>
      <c r="CO25" s="119" t="str">
        <f t="shared" si="29"/>
        <v>1.5</v>
      </c>
      <c r="CP25" s="155">
        <v>2</v>
      </c>
      <c r="CQ25" s="156">
        <v>2</v>
      </c>
      <c r="CR25" s="215">
        <v>8.6999999999999993</v>
      </c>
      <c r="CS25" s="189">
        <v>7</v>
      </c>
      <c r="CT25" s="189"/>
      <c r="CU25" s="116">
        <f t="shared" si="30"/>
        <v>7.7</v>
      </c>
      <c r="CV25" s="117">
        <f t="shared" si="31"/>
        <v>7.7</v>
      </c>
      <c r="CW25" s="118" t="str">
        <f t="shared" si="32"/>
        <v>B</v>
      </c>
      <c r="CX25" s="119">
        <f t="shared" si="33"/>
        <v>3</v>
      </c>
      <c r="CY25" s="119" t="str">
        <f t="shared" si="34"/>
        <v>3.0</v>
      </c>
      <c r="CZ25" s="137">
        <v>1</v>
      </c>
      <c r="DA25" s="138">
        <v>1</v>
      </c>
      <c r="DB25" s="148">
        <v>7</v>
      </c>
      <c r="DC25" s="239">
        <v>4</v>
      </c>
      <c r="DD25" s="239"/>
      <c r="DE25" s="116">
        <f t="shared" si="35"/>
        <v>5.2</v>
      </c>
      <c r="DF25" s="117">
        <f t="shared" si="36"/>
        <v>5.2</v>
      </c>
      <c r="DG25" s="118" t="str">
        <f t="shared" si="37"/>
        <v>D+</v>
      </c>
      <c r="DH25" s="119">
        <f t="shared" si="38"/>
        <v>1.5</v>
      </c>
      <c r="DI25" s="119" t="str">
        <f t="shared" si="0"/>
        <v>1.5</v>
      </c>
      <c r="DJ25" s="137">
        <v>2</v>
      </c>
      <c r="DK25" s="138">
        <v>2</v>
      </c>
      <c r="DL25" s="301">
        <f t="shared" si="39"/>
        <v>13</v>
      </c>
      <c r="DM25" s="310">
        <f t="shared" si="40"/>
        <v>1.7692307692307692</v>
      </c>
      <c r="DN25" s="312" t="str">
        <f t="shared" si="41"/>
        <v>1.77</v>
      </c>
      <c r="DO25" s="296" t="str">
        <f t="shared" si="42"/>
        <v>Lên lớp</v>
      </c>
      <c r="DP25" s="297">
        <f t="shared" si="43"/>
        <v>13</v>
      </c>
      <c r="DQ25" s="298">
        <f t="shared" si="44"/>
        <v>1.7692307692307692</v>
      </c>
      <c r="DR25" s="296" t="str">
        <f t="shared" si="45"/>
        <v>Lên lớp</v>
      </c>
      <c r="DT25" s="148">
        <v>8</v>
      </c>
      <c r="DU25" s="239">
        <v>9</v>
      </c>
      <c r="DV25" s="239"/>
      <c r="DW25" s="116">
        <f t="shared" si="46"/>
        <v>8.6</v>
      </c>
      <c r="DX25" s="117">
        <f t="shared" si="47"/>
        <v>8.6</v>
      </c>
      <c r="DY25" s="118" t="str">
        <f t="shared" si="48"/>
        <v>A</v>
      </c>
      <c r="DZ25" s="119">
        <f t="shared" si="49"/>
        <v>4</v>
      </c>
      <c r="EA25" s="119" t="str">
        <f t="shared" si="50"/>
        <v>4.0</v>
      </c>
      <c r="EB25" s="137">
        <v>2</v>
      </c>
      <c r="EC25" s="138">
        <v>2</v>
      </c>
      <c r="ED25" s="148">
        <v>7.2</v>
      </c>
      <c r="EE25" s="189">
        <v>5</v>
      </c>
      <c r="EF25" s="189"/>
      <c r="EG25" s="116">
        <f t="shared" si="51"/>
        <v>5.9</v>
      </c>
      <c r="EH25" s="117">
        <f t="shared" si="52"/>
        <v>5.9</v>
      </c>
      <c r="EI25" s="118" t="str">
        <f t="shared" si="53"/>
        <v>C</v>
      </c>
      <c r="EJ25" s="119">
        <f t="shared" si="54"/>
        <v>2</v>
      </c>
      <c r="EK25" s="119" t="str">
        <f t="shared" si="55"/>
        <v>2.0</v>
      </c>
      <c r="EL25" s="137">
        <v>3</v>
      </c>
      <c r="EM25" s="157">
        <v>3</v>
      </c>
      <c r="EN25" s="248">
        <v>6.7</v>
      </c>
      <c r="EO25" s="239">
        <v>5</v>
      </c>
      <c r="EP25" s="239"/>
      <c r="EQ25" s="116">
        <f t="shared" si="56"/>
        <v>5.7</v>
      </c>
      <c r="ER25" s="117">
        <f t="shared" si="57"/>
        <v>5.7</v>
      </c>
      <c r="ES25" s="118" t="str">
        <f t="shared" si="58"/>
        <v>C</v>
      </c>
      <c r="ET25" s="119">
        <f t="shared" si="59"/>
        <v>2</v>
      </c>
      <c r="EU25" s="119" t="str">
        <f t="shared" si="60"/>
        <v>2.0</v>
      </c>
      <c r="EV25" s="137">
        <v>3</v>
      </c>
      <c r="EW25" s="138">
        <v>3</v>
      </c>
      <c r="EX25" s="209">
        <v>9</v>
      </c>
      <c r="EY25" s="239">
        <v>9</v>
      </c>
      <c r="EZ25" s="239"/>
      <c r="FA25" s="116">
        <f t="shared" si="61"/>
        <v>9</v>
      </c>
      <c r="FB25" s="117">
        <f t="shared" si="62"/>
        <v>9</v>
      </c>
      <c r="FC25" s="118" t="str">
        <f t="shared" si="1"/>
        <v>A</v>
      </c>
      <c r="FD25" s="119">
        <f t="shared" si="2"/>
        <v>4</v>
      </c>
      <c r="FE25" s="119" t="str">
        <f t="shared" si="3"/>
        <v>4.0</v>
      </c>
      <c r="FF25" s="137">
        <v>3</v>
      </c>
      <c r="FG25" s="138">
        <v>3</v>
      </c>
      <c r="FH25" s="209">
        <v>7.6</v>
      </c>
      <c r="FI25" s="239">
        <v>7</v>
      </c>
      <c r="FJ25" s="239"/>
      <c r="FK25" s="116">
        <f t="shared" si="63"/>
        <v>7.2</v>
      </c>
      <c r="FL25" s="117">
        <f t="shared" si="64"/>
        <v>7.2</v>
      </c>
      <c r="FM25" s="118" t="str">
        <f t="shared" si="65"/>
        <v>B</v>
      </c>
      <c r="FN25" s="119">
        <f t="shared" si="66"/>
        <v>3</v>
      </c>
      <c r="FO25" s="119" t="str">
        <f t="shared" si="67"/>
        <v>3.0</v>
      </c>
      <c r="FP25" s="137">
        <v>3</v>
      </c>
      <c r="FQ25" s="138">
        <v>3</v>
      </c>
      <c r="FR25" s="148">
        <v>7</v>
      </c>
      <c r="FS25" s="189">
        <v>8</v>
      </c>
      <c r="FT25" s="189"/>
      <c r="FU25" s="116">
        <f t="shared" si="68"/>
        <v>7.6</v>
      </c>
      <c r="FV25" s="117">
        <f t="shared" si="69"/>
        <v>7.6</v>
      </c>
      <c r="FW25" s="118" t="str">
        <f t="shared" si="70"/>
        <v>B</v>
      </c>
      <c r="FX25" s="119">
        <f t="shared" si="71"/>
        <v>3</v>
      </c>
      <c r="FY25" s="119" t="str">
        <f t="shared" si="72"/>
        <v>3.0</v>
      </c>
      <c r="FZ25" s="137">
        <v>2</v>
      </c>
      <c r="GA25" s="138">
        <v>2</v>
      </c>
      <c r="GB25" s="148">
        <v>6.8</v>
      </c>
      <c r="GC25" s="189">
        <v>8</v>
      </c>
      <c r="GD25" s="189"/>
      <c r="GE25" s="116">
        <f t="shared" si="73"/>
        <v>7.5</v>
      </c>
      <c r="GF25" s="117">
        <f t="shared" si="74"/>
        <v>7.5</v>
      </c>
      <c r="GG25" s="118" t="str">
        <f t="shared" si="75"/>
        <v>B</v>
      </c>
      <c r="GH25" s="119">
        <f t="shared" si="76"/>
        <v>3</v>
      </c>
      <c r="GI25" s="119" t="str">
        <f t="shared" si="77"/>
        <v>3.0</v>
      </c>
      <c r="GJ25" s="137">
        <v>2</v>
      </c>
      <c r="GK25" s="138">
        <v>2</v>
      </c>
      <c r="GL25" s="301">
        <f t="shared" si="78"/>
        <v>18</v>
      </c>
      <c r="GM25" s="310">
        <f t="shared" si="79"/>
        <v>2.9444444444444446</v>
      </c>
      <c r="GN25" s="312" t="str">
        <f t="shared" si="80"/>
        <v>2.94</v>
      </c>
      <c r="GO25" s="189" t="str">
        <f t="shared" si="81"/>
        <v>Lên lớp</v>
      </c>
      <c r="GP25" s="526">
        <f t="shared" si="82"/>
        <v>31</v>
      </c>
      <c r="GQ25" s="310">
        <f t="shared" si="83"/>
        <v>2.4516129032258065</v>
      </c>
      <c r="GR25" s="312" t="str">
        <f t="shared" si="84"/>
        <v>2.45</v>
      </c>
      <c r="GS25" s="527">
        <f t="shared" si="85"/>
        <v>31</v>
      </c>
      <c r="GT25" s="528">
        <f t="shared" si="86"/>
        <v>2.4516129032258065</v>
      </c>
      <c r="GU25" s="529" t="str">
        <f t="shared" si="87"/>
        <v>Lên lớp</v>
      </c>
      <c r="GV25" s="131"/>
      <c r="GW25" s="414">
        <v>4.5</v>
      </c>
      <c r="GX25" s="239"/>
      <c r="GY25" s="239"/>
      <c r="GZ25" s="116">
        <f t="shared" si="88"/>
        <v>1.8</v>
      </c>
      <c r="HA25" s="117">
        <f t="shared" si="89"/>
        <v>1.8</v>
      </c>
      <c r="HB25" s="118" t="str">
        <f t="shared" si="90"/>
        <v>F</v>
      </c>
      <c r="HC25" s="119">
        <f t="shared" si="91"/>
        <v>0</v>
      </c>
      <c r="HD25" s="119" t="str">
        <f t="shared" si="92"/>
        <v>0.0</v>
      </c>
      <c r="HE25" s="137">
        <v>3</v>
      </c>
      <c r="HF25" s="138"/>
      <c r="HG25" s="148">
        <v>6.2</v>
      </c>
      <c r="HH25" s="189">
        <v>6</v>
      </c>
      <c r="HI25" s="130"/>
      <c r="HJ25" s="116">
        <f t="shared" si="93"/>
        <v>6.1</v>
      </c>
      <c r="HK25" s="117">
        <f t="shared" si="94"/>
        <v>6.1</v>
      </c>
      <c r="HL25" s="118" t="str">
        <f t="shared" si="95"/>
        <v>C</v>
      </c>
      <c r="HM25" s="119">
        <f t="shared" si="96"/>
        <v>2</v>
      </c>
      <c r="HN25" s="119" t="str">
        <f t="shared" si="97"/>
        <v>2.0</v>
      </c>
      <c r="HO25" s="137">
        <v>2</v>
      </c>
      <c r="HP25" s="138">
        <v>2</v>
      </c>
      <c r="HQ25" s="148">
        <v>6.6</v>
      </c>
      <c r="HR25" s="239">
        <v>6</v>
      </c>
      <c r="HS25" s="239"/>
      <c r="HT25" s="116">
        <f t="shared" si="98"/>
        <v>6.2</v>
      </c>
      <c r="HU25" s="117">
        <f t="shared" si="99"/>
        <v>6.2</v>
      </c>
      <c r="HV25" s="118" t="str">
        <f t="shared" si="100"/>
        <v>C</v>
      </c>
      <c r="HW25" s="119">
        <f t="shared" si="101"/>
        <v>2</v>
      </c>
      <c r="HX25" s="119" t="str">
        <f t="shared" si="102"/>
        <v>2.0</v>
      </c>
      <c r="HY25" s="137">
        <v>2</v>
      </c>
      <c r="HZ25" s="138">
        <v>2</v>
      </c>
      <c r="IA25" s="148">
        <v>5</v>
      </c>
      <c r="IB25" s="215">
        <v>5.5</v>
      </c>
      <c r="IC25" s="215"/>
      <c r="ID25" s="116">
        <f t="shared" si="103"/>
        <v>5.3</v>
      </c>
      <c r="IE25" s="117">
        <f t="shared" si="104"/>
        <v>5.3</v>
      </c>
      <c r="IF25" s="118" t="str">
        <f t="shared" si="105"/>
        <v>D+</v>
      </c>
      <c r="IG25" s="119">
        <f t="shared" si="106"/>
        <v>1.5</v>
      </c>
      <c r="IH25" s="119" t="str">
        <f t="shared" si="107"/>
        <v>1.5</v>
      </c>
      <c r="II25" s="137">
        <v>5</v>
      </c>
      <c r="IJ25" s="138">
        <v>5</v>
      </c>
      <c r="IK25" s="301">
        <f t="shared" si="108"/>
        <v>12</v>
      </c>
      <c r="IL25" s="310">
        <f t="shared" si="109"/>
        <v>1.2916666666666667</v>
      </c>
      <c r="IM25" s="312" t="str">
        <f t="shared" si="110"/>
        <v>1.29</v>
      </c>
      <c r="IN25" s="130"/>
      <c r="IO25" s="130"/>
      <c r="IP25" s="130"/>
      <c r="IQ25" s="130"/>
      <c r="IR25" s="130"/>
      <c r="IS25" s="130"/>
      <c r="IT25" s="130"/>
      <c r="IU25" s="130"/>
      <c r="IV25" s="130"/>
      <c r="IW25" s="131"/>
    </row>
    <row r="26" spans="1:257" ht="18">
      <c r="A26" s="1">
        <v>29</v>
      </c>
      <c r="B26" s="39" t="s">
        <v>31</v>
      </c>
      <c r="C26" s="36" t="s">
        <v>146</v>
      </c>
      <c r="D26" s="19" t="s">
        <v>147</v>
      </c>
      <c r="E26" s="20" t="s">
        <v>148</v>
      </c>
      <c r="F26" s="20" t="s">
        <v>622</v>
      </c>
      <c r="G26" s="21" t="s">
        <v>149</v>
      </c>
      <c r="H26" s="37" t="s">
        <v>36</v>
      </c>
      <c r="I26" s="22" t="s">
        <v>150</v>
      </c>
      <c r="J26" s="22" t="s">
        <v>37</v>
      </c>
      <c r="K26" s="38" t="s">
        <v>38</v>
      </c>
      <c r="L26" s="38"/>
      <c r="M26" s="38"/>
      <c r="N26" s="38"/>
      <c r="O26" s="38"/>
      <c r="P26" s="38"/>
      <c r="Q26" s="38"/>
      <c r="R26" s="38"/>
      <c r="S26" s="38"/>
      <c r="T26" s="38"/>
      <c r="U26" s="38"/>
      <c r="V26" s="38"/>
      <c r="W26" s="38"/>
      <c r="X26" s="38"/>
      <c r="Y26" s="38"/>
      <c r="Z26" s="38"/>
      <c r="AA26" s="38"/>
      <c r="AB26" s="38"/>
      <c r="AC26" s="38"/>
      <c r="AD26" s="38"/>
      <c r="AE26" s="38"/>
      <c r="AF26" s="38"/>
      <c r="AG26" s="38"/>
      <c r="AH26" s="38"/>
      <c r="AI26" s="38"/>
      <c r="AJ26" s="38"/>
      <c r="AK26" s="38"/>
      <c r="AL26" s="38"/>
      <c r="AM26" s="38"/>
      <c r="AN26" s="38"/>
      <c r="AO26" s="38"/>
      <c r="AP26" s="38"/>
      <c r="AQ26" s="38"/>
      <c r="AR26" s="38"/>
      <c r="AS26" s="38"/>
      <c r="AT26" s="38"/>
      <c r="AU26" s="22"/>
      <c r="AV26" s="368">
        <v>3.3</v>
      </c>
      <c r="AW26" s="3" t="str">
        <f t="shared" si="111"/>
        <v>F</v>
      </c>
      <c r="AX26" s="4">
        <f t="shared" si="112"/>
        <v>0</v>
      </c>
      <c r="AY26" s="13" t="str">
        <f t="shared" si="113"/>
        <v>0.0</v>
      </c>
      <c r="AZ26" s="104"/>
      <c r="BA26" s="3" t="str">
        <f t="shared" si="114"/>
        <v>F</v>
      </c>
      <c r="BB26" s="4">
        <f t="shared" si="115"/>
        <v>0</v>
      </c>
      <c r="BC26" s="122" t="str">
        <f t="shared" si="116"/>
        <v>0.0</v>
      </c>
      <c r="BD26" s="200">
        <v>5.2</v>
      </c>
      <c r="BE26" s="225">
        <v>3</v>
      </c>
      <c r="BF26" s="225">
        <v>5</v>
      </c>
      <c r="BG26" s="116">
        <f t="shared" si="10"/>
        <v>3.9</v>
      </c>
      <c r="BH26" s="117">
        <f t="shared" si="11"/>
        <v>5.0999999999999996</v>
      </c>
      <c r="BI26" s="118" t="str">
        <f t="shared" si="12"/>
        <v>D+</v>
      </c>
      <c r="BJ26" s="119">
        <f t="shared" si="13"/>
        <v>1.5</v>
      </c>
      <c r="BK26" s="119" t="str">
        <f t="shared" si="14"/>
        <v>1.5</v>
      </c>
      <c r="BL26" s="137">
        <v>4</v>
      </c>
      <c r="BM26" s="268">
        <v>4</v>
      </c>
      <c r="BN26" s="263">
        <v>5</v>
      </c>
      <c r="BO26" s="230">
        <v>5</v>
      </c>
      <c r="BP26" s="230"/>
      <c r="BQ26" s="116">
        <f t="shared" si="15"/>
        <v>5</v>
      </c>
      <c r="BR26" s="117">
        <f t="shared" si="16"/>
        <v>5</v>
      </c>
      <c r="BS26" s="118" t="str">
        <f t="shared" si="17"/>
        <v>D+</v>
      </c>
      <c r="BT26" s="119">
        <f t="shared" si="18"/>
        <v>1.5</v>
      </c>
      <c r="BU26" s="119" t="str">
        <f t="shared" si="19"/>
        <v>1.5</v>
      </c>
      <c r="BV26" s="137">
        <v>2</v>
      </c>
      <c r="BW26" s="138">
        <v>2</v>
      </c>
      <c r="BX26" s="148">
        <v>5.2</v>
      </c>
      <c r="BY26" s="285"/>
      <c r="BZ26" s="239">
        <v>6</v>
      </c>
      <c r="CA26" s="116">
        <f t="shared" si="20"/>
        <v>2.1</v>
      </c>
      <c r="CB26" s="117">
        <f t="shared" si="21"/>
        <v>5.7</v>
      </c>
      <c r="CC26" s="118" t="str">
        <f t="shared" si="22"/>
        <v>C</v>
      </c>
      <c r="CD26" s="119">
        <f t="shared" si="23"/>
        <v>2</v>
      </c>
      <c r="CE26" s="119" t="str">
        <f t="shared" si="24"/>
        <v>2.0</v>
      </c>
      <c r="CF26" s="137">
        <v>2</v>
      </c>
      <c r="CG26" s="138">
        <v>2</v>
      </c>
      <c r="CH26" s="200">
        <v>5.7</v>
      </c>
      <c r="CI26" s="230">
        <v>3</v>
      </c>
      <c r="CJ26" s="230"/>
      <c r="CK26" s="116">
        <f t="shared" si="25"/>
        <v>4.0999999999999996</v>
      </c>
      <c r="CL26" s="117">
        <f t="shared" si="26"/>
        <v>4.0999999999999996</v>
      </c>
      <c r="CM26" s="118" t="str">
        <f t="shared" si="27"/>
        <v>D</v>
      </c>
      <c r="CN26" s="119">
        <f t="shared" si="28"/>
        <v>1</v>
      </c>
      <c r="CO26" s="119" t="str">
        <f t="shared" si="29"/>
        <v>1.0</v>
      </c>
      <c r="CP26" s="155">
        <v>2</v>
      </c>
      <c r="CQ26" s="156">
        <v>2</v>
      </c>
      <c r="CR26" s="215">
        <v>5</v>
      </c>
      <c r="CS26" s="189">
        <v>7</v>
      </c>
      <c r="CT26" s="189"/>
      <c r="CU26" s="116">
        <f t="shared" si="30"/>
        <v>6.2</v>
      </c>
      <c r="CV26" s="117">
        <f t="shared" si="31"/>
        <v>6.2</v>
      </c>
      <c r="CW26" s="118" t="str">
        <f t="shared" si="32"/>
        <v>C</v>
      </c>
      <c r="CX26" s="119">
        <f t="shared" si="33"/>
        <v>2</v>
      </c>
      <c r="CY26" s="119" t="str">
        <f t="shared" si="34"/>
        <v>2.0</v>
      </c>
      <c r="CZ26" s="137">
        <v>1</v>
      </c>
      <c r="DA26" s="138">
        <v>1</v>
      </c>
      <c r="DB26" s="148">
        <v>7.3</v>
      </c>
      <c r="DC26" s="375"/>
      <c r="DD26" s="239">
        <v>3</v>
      </c>
      <c r="DE26" s="116">
        <f t="shared" si="35"/>
        <v>2.9</v>
      </c>
      <c r="DF26" s="117">
        <f t="shared" si="36"/>
        <v>4.7</v>
      </c>
      <c r="DG26" s="118" t="str">
        <f t="shared" si="37"/>
        <v>D</v>
      </c>
      <c r="DH26" s="119">
        <f t="shared" si="38"/>
        <v>1</v>
      </c>
      <c r="DI26" s="119" t="str">
        <f t="shared" si="0"/>
        <v>1.0</v>
      </c>
      <c r="DJ26" s="137">
        <v>2</v>
      </c>
      <c r="DK26" s="138">
        <v>2</v>
      </c>
      <c r="DL26" s="301">
        <f t="shared" si="39"/>
        <v>13</v>
      </c>
      <c r="DM26" s="310">
        <f t="shared" si="40"/>
        <v>1.4615384615384615</v>
      </c>
      <c r="DN26" s="312" t="str">
        <f t="shared" si="41"/>
        <v>1.46</v>
      </c>
      <c r="DO26" s="296" t="str">
        <f t="shared" si="42"/>
        <v>Lên lớp</v>
      </c>
      <c r="DP26" s="297">
        <f t="shared" si="43"/>
        <v>13</v>
      </c>
      <c r="DQ26" s="298">
        <f t="shared" si="44"/>
        <v>1.4615384615384615</v>
      </c>
      <c r="DR26" s="296" t="str">
        <f t="shared" si="45"/>
        <v>Lên lớp</v>
      </c>
      <c r="DT26" s="395"/>
      <c r="DU26" s="239"/>
      <c r="DV26" s="239"/>
      <c r="DW26" s="116">
        <f t="shared" si="46"/>
        <v>0</v>
      </c>
      <c r="DX26" s="117">
        <f t="shared" si="47"/>
        <v>0</v>
      </c>
      <c r="DY26" s="118" t="str">
        <f t="shared" si="48"/>
        <v>F</v>
      </c>
      <c r="DZ26" s="119">
        <f t="shared" si="49"/>
        <v>0</v>
      </c>
      <c r="EA26" s="119" t="str">
        <f t="shared" si="50"/>
        <v>0.0</v>
      </c>
      <c r="EB26" s="137">
        <v>2</v>
      </c>
      <c r="EC26" s="138"/>
      <c r="ED26" s="171">
        <v>0</v>
      </c>
      <c r="EE26" s="189"/>
      <c r="EF26" s="189"/>
      <c r="EG26" s="116">
        <f t="shared" si="51"/>
        <v>0</v>
      </c>
      <c r="EH26" s="117">
        <f t="shared" si="52"/>
        <v>0</v>
      </c>
      <c r="EI26" s="118" t="str">
        <f t="shared" si="53"/>
        <v>F</v>
      </c>
      <c r="EJ26" s="119">
        <f t="shared" si="54"/>
        <v>0</v>
      </c>
      <c r="EK26" s="119" t="str">
        <f t="shared" si="55"/>
        <v>0.0</v>
      </c>
      <c r="EL26" s="137">
        <v>3</v>
      </c>
      <c r="EM26" s="157"/>
      <c r="EN26" s="248">
        <v>5.0999999999999996</v>
      </c>
      <c r="EO26" s="239">
        <v>5</v>
      </c>
      <c r="EP26" s="239"/>
      <c r="EQ26" s="116">
        <f t="shared" si="56"/>
        <v>5</v>
      </c>
      <c r="ER26" s="117">
        <f t="shared" si="57"/>
        <v>5</v>
      </c>
      <c r="ES26" s="118" t="str">
        <f t="shared" si="58"/>
        <v>D+</v>
      </c>
      <c r="ET26" s="119">
        <f t="shared" si="59"/>
        <v>1.5</v>
      </c>
      <c r="EU26" s="119" t="str">
        <f t="shared" si="60"/>
        <v>1.5</v>
      </c>
      <c r="EV26" s="137">
        <v>3</v>
      </c>
      <c r="EW26" s="138">
        <v>3</v>
      </c>
      <c r="EX26" s="209">
        <v>7</v>
      </c>
      <c r="EY26" s="239">
        <v>5</v>
      </c>
      <c r="EZ26" s="239"/>
      <c r="FA26" s="116">
        <f t="shared" si="61"/>
        <v>5.8</v>
      </c>
      <c r="FB26" s="117">
        <f t="shared" si="62"/>
        <v>5.8</v>
      </c>
      <c r="FC26" s="118" t="str">
        <f t="shared" si="1"/>
        <v>C</v>
      </c>
      <c r="FD26" s="119">
        <f t="shared" si="2"/>
        <v>2</v>
      </c>
      <c r="FE26" s="119" t="str">
        <f t="shared" si="3"/>
        <v>2.0</v>
      </c>
      <c r="FF26" s="137">
        <v>3</v>
      </c>
      <c r="FG26" s="138">
        <v>3</v>
      </c>
      <c r="FH26" s="209">
        <v>5.6</v>
      </c>
      <c r="FI26" s="239">
        <v>4</v>
      </c>
      <c r="FJ26" s="239"/>
      <c r="FK26" s="116">
        <f t="shared" si="63"/>
        <v>4.5999999999999996</v>
      </c>
      <c r="FL26" s="117">
        <f t="shared" si="64"/>
        <v>4.5999999999999996</v>
      </c>
      <c r="FM26" s="118" t="str">
        <f t="shared" si="65"/>
        <v>D</v>
      </c>
      <c r="FN26" s="119">
        <f t="shared" si="66"/>
        <v>1</v>
      </c>
      <c r="FO26" s="119" t="str">
        <f t="shared" si="67"/>
        <v>1.0</v>
      </c>
      <c r="FP26" s="137">
        <v>3</v>
      </c>
      <c r="FQ26" s="138">
        <v>3</v>
      </c>
      <c r="FR26" s="148">
        <v>5.3</v>
      </c>
      <c r="FS26" s="189">
        <v>6</v>
      </c>
      <c r="FT26" s="189"/>
      <c r="FU26" s="116">
        <f t="shared" si="68"/>
        <v>5.7</v>
      </c>
      <c r="FV26" s="117">
        <f t="shared" si="69"/>
        <v>5.7</v>
      </c>
      <c r="FW26" s="118" t="str">
        <f t="shared" si="70"/>
        <v>C</v>
      </c>
      <c r="FX26" s="119">
        <f t="shared" si="71"/>
        <v>2</v>
      </c>
      <c r="FY26" s="119" t="str">
        <f t="shared" si="72"/>
        <v>2.0</v>
      </c>
      <c r="FZ26" s="137">
        <v>2</v>
      </c>
      <c r="GA26" s="138">
        <v>2</v>
      </c>
      <c r="GB26" s="148">
        <v>5.6</v>
      </c>
      <c r="GC26" s="189">
        <v>4</v>
      </c>
      <c r="GD26" s="189"/>
      <c r="GE26" s="116">
        <f t="shared" si="73"/>
        <v>4.5999999999999996</v>
      </c>
      <c r="GF26" s="117">
        <f t="shared" si="74"/>
        <v>4.5999999999999996</v>
      </c>
      <c r="GG26" s="118" t="str">
        <f t="shared" si="75"/>
        <v>D</v>
      </c>
      <c r="GH26" s="119">
        <f t="shared" si="76"/>
        <v>1</v>
      </c>
      <c r="GI26" s="119" t="str">
        <f t="shared" si="77"/>
        <v>1.0</v>
      </c>
      <c r="GJ26" s="137">
        <v>2</v>
      </c>
      <c r="GK26" s="138">
        <v>2</v>
      </c>
      <c r="GL26" s="301">
        <f t="shared" si="78"/>
        <v>18</v>
      </c>
      <c r="GM26" s="310">
        <f t="shared" si="79"/>
        <v>1.0833333333333333</v>
      </c>
      <c r="GN26" s="312" t="str">
        <f t="shared" si="80"/>
        <v>1.08</v>
      </c>
      <c r="GO26" s="189" t="str">
        <f t="shared" si="81"/>
        <v>Lên lớp</v>
      </c>
      <c r="GP26" s="526">
        <f t="shared" si="82"/>
        <v>31</v>
      </c>
      <c r="GQ26" s="310">
        <f t="shared" si="83"/>
        <v>1.2419354838709677</v>
      </c>
      <c r="GR26" s="312" t="str">
        <f t="shared" si="84"/>
        <v>1.24</v>
      </c>
      <c r="GS26" s="527">
        <f t="shared" si="85"/>
        <v>26</v>
      </c>
      <c r="GT26" s="528">
        <f t="shared" si="86"/>
        <v>1.4807692307692308</v>
      </c>
      <c r="GU26" s="529" t="str">
        <f t="shared" si="87"/>
        <v>Lên lớp</v>
      </c>
      <c r="GV26" s="131"/>
      <c r="GW26" s="414">
        <v>4</v>
      </c>
      <c r="GX26" s="239"/>
      <c r="GY26" s="239"/>
      <c r="GZ26" s="116">
        <f t="shared" si="88"/>
        <v>1.6</v>
      </c>
      <c r="HA26" s="117">
        <f t="shared" si="89"/>
        <v>1.6</v>
      </c>
      <c r="HB26" s="118" t="str">
        <f t="shared" si="90"/>
        <v>F</v>
      </c>
      <c r="HC26" s="119">
        <f t="shared" si="91"/>
        <v>0</v>
      </c>
      <c r="HD26" s="119" t="str">
        <f t="shared" si="92"/>
        <v>0.0</v>
      </c>
      <c r="HE26" s="137">
        <v>3</v>
      </c>
      <c r="HF26" s="138"/>
      <c r="HG26" s="148">
        <v>5.4</v>
      </c>
      <c r="HH26" s="189">
        <v>5</v>
      </c>
      <c r="HI26" s="130"/>
      <c r="HJ26" s="116">
        <f t="shared" si="93"/>
        <v>5.2</v>
      </c>
      <c r="HK26" s="117">
        <f t="shared" si="94"/>
        <v>5.2</v>
      </c>
      <c r="HL26" s="118" t="str">
        <f t="shared" si="95"/>
        <v>D+</v>
      </c>
      <c r="HM26" s="119">
        <f t="shared" si="96"/>
        <v>1.5</v>
      </c>
      <c r="HN26" s="119" t="str">
        <f t="shared" si="97"/>
        <v>1.5</v>
      </c>
      <c r="HO26" s="137">
        <v>2</v>
      </c>
      <c r="HP26" s="138">
        <v>2</v>
      </c>
      <c r="HQ26" s="148">
        <v>6.6</v>
      </c>
      <c r="HR26" s="239">
        <v>3</v>
      </c>
      <c r="HS26" s="239"/>
      <c r="HT26" s="116">
        <f t="shared" si="98"/>
        <v>4.4000000000000004</v>
      </c>
      <c r="HU26" s="117">
        <f t="shared" si="99"/>
        <v>4.4000000000000004</v>
      </c>
      <c r="HV26" s="118" t="str">
        <f t="shared" si="100"/>
        <v>D</v>
      </c>
      <c r="HW26" s="119">
        <f t="shared" si="101"/>
        <v>1</v>
      </c>
      <c r="HX26" s="119" t="str">
        <f t="shared" si="102"/>
        <v>1.0</v>
      </c>
      <c r="HY26" s="137">
        <v>2</v>
      </c>
      <c r="HZ26" s="138">
        <v>2</v>
      </c>
      <c r="IA26" s="148">
        <v>6</v>
      </c>
      <c r="IB26" s="215">
        <v>6</v>
      </c>
      <c r="IC26" s="215"/>
      <c r="ID26" s="116">
        <f t="shared" si="103"/>
        <v>6</v>
      </c>
      <c r="IE26" s="117">
        <f t="shared" si="104"/>
        <v>6</v>
      </c>
      <c r="IF26" s="118" t="str">
        <f t="shared" si="105"/>
        <v>C</v>
      </c>
      <c r="IG26" s="119">
        <f t="shared" si="106"/>
        <v>2</v>
      </c>
      <c r="IH26" s="119" t="str">
        <f t="shared" si="107"/>
        <v>2.0</v>
      </c>
      <c r="II26" s="137">
        <v>5</v>
      </c>
      <c r="IJ26" s="138">
        <v>5</v>
      </c>
      <c r="IK26" s="301">
        <f t="shared" si="108"/>
        <v>12</v>
      </c>
      <c r="IL26" s="310">
        <f t="shared" si="109"/>
        <v>1.25</v>
      </c>
      <c r="IM26" s="312" t="str">
        <f t="shared" si="110"/>
        <v>1.25</v>
      </c>
      <c r="IN26" s="130"/>
      <c r="IO26" s="130"/>
      <c r="IP26" s="130"/>
      <c r="IQ26" s="130"/>
      <c r="IR26" s="130"/>
      <c r="IS26" s="130"/>
      <c r="IT26" s="130"/>
      <c r="IU26" s="130"/>
      <c r="IV26" s="130"/>
      <c r="IW26" s="131"/>
    </row>
    <row r="27" spans="1:257" ht="18">
      <c r="A27" s="1">
        <v>30</v>
      </c>
      <c r="B27" s="22" t="s">
        <v>31</v>
      </c>
      <c r="C27" s="36" t="s">
        <v>151</v>
      </c>
      <c r="D27" s="19" t="s">
        <v>152</v>
      </c>
      <c r="E27" s="20" t="s">
        <v>153</v>
      </c>
      <c r="F27" s="20" t="s">
        <v>622</v>
      </c>
      <c r="G27" s="21" t="s">
        <v>154</v>
      </c>
      <c r="H27" s="37" t="s">
        <v>36</v>
      </c>
      <c r="I27" s="22" t="s">
        <v>67</v>
      </c>
      <c r="J27" s="22" t="s">
        <v>37</v>
      </c>
      <c r="K27" s="38" t="s">
        <v>38</v>
      </c>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8"/>
      <c r="AL27" s="38"/>
      <c r="AM27" s="38"/>
      <c r="AN27" s="38"/>
      <c r="AO27" s="38"/>
      <c r="AP27" s="38"/>
      <c r="AQ27" s="38"/>
      <c r="AR27" s="38"/>
      <c r="AS27" s="38"/>
      <c r="AT27" s="38"/>
      <c r="AU27" s="22"/>
      <c r="AV27" s="368">
        <v>5.3</v>
      </c>
      <c r="AW27" s="3" t="str">
        <f t="shared" si="111"/>
        <v>D+</v>
      </c>
      <c r="AX27" s="4">
        <f t="shared" si="112"/>
        <v>1.5</v>
      </c>
      <c r="AY27" s="13" t="str">
        <f t="shared" si="113"/>
        <v>1.5</v>
      </c>
      <c r="AZ27" s="104"/>
      <c r="BA27" s="3" t="str">
        <f t="shared" si="114"/>
        <v>F</v>
      </c>
      <c r="BB27" s="4">
        <f t="shared" si="115"/>
        <v>0</v>
      </c>
      <c r="BC27" s="122" t="str">
        <f t="shared" si="116"/>
        <v>0.0</v>
      </c>
      <c r="BD27" s="200">
        <v>5.2</v>
      </c>
      <c r="BE27" s="225">
        <v>5</v>
      </c>
      <c r="BF27" s="225"/>
      <c r="BG27" s="116">
        <f t="shared" si="10"/>
        <v>5.0999999999999996</v>
      </c>
      <c r="BH27" s="117">
        <f t="shared" si="11"/>
        <v>5.0999999999999996</v>
      </c>
      <c r="BI27" s="118" t="str">
        <f t="shared" si="12"/>
        <v>D+</v>
      </c>
      <c r="BJ27" s="119">
        <f t="shared" si="13"/>
        <v>1.5</v>
      </c>
      <c r="BK27" s="119" t="str">
        <f t="shared" si="14"/>
        <v>1.5</v>
      </c>
      <c r="BL27" s="137">
        <v>4</v>
      </c>
      <c r="BM27" s="268">
        <v>4</v>
      </c>
      <c r="BN27" s="263">
        <v>8</v>
      </c>
      <c r="BO27" s="230">
        <v>5</v>
      </c>
      <c r="BP27" s="230"/>
      <c r="BQ27" s="116">
        <f t="shared" si="15"/>
        <v>6.2</v>
      </c>
      <c r="BR27" s="117">
        <f t="shared" si="16"/>
        <v>6.2</v>
      </c>
      <c r="BS27" s="118" t="str">
        <f t="shared" si="17"/>
        <v>C</v>
      </c>
      <c r="BT27" s="119">
        <f t="shared" si="18"/>
        <v>2</v>
      </c>
      <c r="BU27" s="119" t="str">
        <f t="shared" si="19"/>
        <v>2.0</v>
      </c>
      <c r="BV27" s="137">
        <v>2</v>
      </c>
      <c r="BW27" s="138">
        <v>2</v>
      </c>
      <c r="BX27" s="148">
        <v>6.6</v>
      </c>
      <c r="BY27" s="239">
        <v>5</v>
      </c>
      <c r="BZ27" s="239"/>
      <c r="CA27" s="116">
        <f t="shared" si="20"/>
        <v>5.6</v>
      </c>
      <c r="CB27" s="117">
        <f t="shared" si="21"/>
        <v>5.6</v>
      </c>
      <c r="CC27" s="118" t="str">
        <f t="shared" si="22"/>
        <v>C</v>
      </c>
      <c r="CD27" s="119">
        <f t="shared" si="23"/>
        <v>2</v>
      </c>
      <c r="CE27" s="119" t="str">
        <f t="shared" si="24"/>
        <v>2.0</v>
      </c>
      <c r="CF27" s="137">
        <v>2</v>
      </c>
      <c r="CG27" s="138">
        <v>2</v>
      </c>
      <c r="CH27" s="200">
        <v>6</v>
      </c>
      <c r="CI27" s="232"/>
      <c r="CJ27" s="230">
        <v>7</v>
      </c>
      <c r="CK27" s="116">
        <f t="shared" si="25"/>
        <v>2.4</v>
      </c>
      <c r="CL27" s="117">
        <f t="shared" si="26"/>
        <v>6.6</v>
      </c>
      <c r="CM27" s="118" t="str">
        <f t="shared" si="27"/>
        <v>C+</v>
      </c>
      <c r="CN27" s="119">
        <f t="shared" si="28"/>
        <v>2.5</v>
      </c>
      <c r="CO27" s="119" t="str">
        <f t="shared" si="29"/>
        <v>2.5</v>
      </c>
      <c r="CP27" s="155">
        <v>2</v>
      </c>
      <c r="CQ27" s="156">
        <v>2</v>
      </c>
      <c r="CR27" s="215">
        <v>7</v>
      </c>
      <c r="CS27" s="189">
        <v>5</v>
      </c>
      <c r="CT27" s="189"/>
      <c r="CU27" s="116">
        <f t="shared" si="30"/>
        <v>5.8</v>
      </c>
      <c r="CV27" s="117">
        <f t="shared" si="31"/>
        <v>5.8</v>
      </c>
      <c r="CW27" s="118" t="str">
        <f t="shared" si="32"/>
        <v>C</v>
      </c>
      <c r="CX27" s="119">
        <f t="shared" si="33"/>
        <v>2</v>
      </c>
      <c r="CY27" s="119" t="str">
        <f t="shared" si="34"/>
        <v>2.0</v>
      </c>
      <c r="CZ27" s="137">
        <v>1</v>
      </c>
      <c r="DA27" s="138">
        <v>1</v>
      </c>
      <c r="DB27" s="148">
        <v>5.8</v>
      </c>
      <c r="DC27" s="239">
        <v>5</v>
      </c>
      <c r="DD27" s="239"/>
      <c r="DE27" s="116">
        <f t="shared" si="35"/>
        <v>5.3</v>
      </c>
      <c r="DF27" s="117">
        <f t="shared" si="36"/>
        <v>5.3</v>
      </c>
      <c r="DG27" s="118" t="str">
        <f t="shared" si="37"/>
        <v>D+</v>
      </c>
      <c r="DH27" s="119">
        <f t="shared" si="38"/>
        <v>1.5</v>
      </c>
      <c r="DI27" s="119" t="str">
        <f t="shared" si="0"/>
        <v>1.5</v>
      </c>
      <c r="DJ27" s="137">
        <v>2</v>
      </c>
      <c r="DK27" s="138">
        <v>2</v>
      </c>
      <c r="DL27" s="301">
        <f t="shared" si="39"/>
        <v>13</v>
      </c>
      <c r="DM27" s="310">
        <f t="shared" si="40"/>
        <v>1.8461538461538463</v>
      </c>
      <c r="DN27" s="312" t="str">
        <f t="shared" si="41"/>
        <v>1.85</v>
      </c>
      <c r="DO27" s="296" t="str">
        <f t="shared" si="42"/>
        <v>Lên lớp</v>
      </c>
      <c r="DP27" s="297">
        <f t="shared" si="43"/>
        <v>13</v>
      </c>
      <c r="DQ27" s="298">
        <f t="shared" si="44"/>
        <v>1.8461538461538463</v>
      </c>
      <c r="DR27" s="296" t="str">
        <f t="shared" si="45"/>
        <v>Lên lớp</v>
      </c>
      <c r="DT27" s="395">
        <v>8.8000000000000007</v>
      </c>
      <c r="DU27" s="239">
        <v>8</v>
      </c>
      <c r="DV27" s="239"/>
      <c r="DW27" s="116">
        <f t="shared" si="46"/>
        <v>8.3000000000000007</v>
      </c>
      <c r="DX27" s="117">
        <f t="shared" si="47"/>
        <v>8.3000000000000007</v>
      </c>
      <c r="DY27" s="118" t="str">
        <f t="shared" si="48"/>
        <v>B+</v>
      </c>
      <c r="DZ27" s="119">
        <f t="shared" si="49"/>
        <v>3.5</v>
      </c>
      <c r="EA27" s="119" t="str">
        <f t="shared" si="50"/>
        <v>3.5</v>
      </c>
      <c r="EB27" s="137">
        <v>2</v>
      </c>
      <c r="EC27" s="138">
        <v>2</v>
      </c>
      <c r="ED27" s="148">
        <v>7.4</v>
      </c>
      <c r="EE27" s="189">
        <v>5</v>
      </c>
      <c r="EF27" s="189"/>
      <c r="EG27" s="116">
        <f t="shared" si="51"/>
        <v>6</v>
      </c>
      <c r="EH27" s="117">
        <f t="shared" si="52"/>
        <v>6</v>
      </c>
      <c r="EI27" s="118" t="str">
        <f t="shared" si="53"/>
        <v>C</v>
      </c>
      <c r="EJ27" s="119">
        <f t="shared" si="54"/>
        <v>2</v>
      </c>
      <c r="EK27" s="119" t="str">
        <f t="shared" si="55"/>
        <v>2.0</v>
      </c>
      <c r="EL27" s="137">
        <v>3</v>
      </c>
      <c r="EM27" s="157">
        <v>3</v>
      </c>
      <c r="EN27" s="248">
        <v>5</v>
      </c>
      <c r="EO27" s="285"/>
      <c r="EP27" s="239">
        <v>5</v>
      </c>
      <c r="EQ27" s="116">
        <f t="shared" si="56"/>
        <v>2</v>
      </c>
      <c r="ER27" s="117">
        <f t="shared" si="57"/>
        <v>5</v>
      </c>
      <c r="ES27" s="118" t="str">
        <f t="shared" si="58"/>
        <v>D+</v>
      </c>
      <c r="ET27" s="119">
        <f t="shared" si="59"/>
        <v>1.5</v>
      </c>
      <c r="EU27" s="119" t="str">
        <f t="shared" si="60"/>
        <v>1.5</v>
      </c>
      <c r="EV27" s="137">
        <v>3</v>
      </c>
      <c r="EW27" s="138">
        <v>3</v>
      </c>
      <c r="EX27" s="209">
        <v>7.6</v>
      </c>
      <c r="EY27" s="239">
        <v>8</v>
      </c>
      <c r="EZ27" s="239"/>
      <c r="FA27" s="116">
        <f t="shared" si="61"/>
        <v>7.8</v>
      </c>
      <c r="FB27" s="117">
        <f t="shared" si="62"/>
        <v>7.8</v>
      </c>
      <c r="FC27" s="118" t="str">
        <f t="shared" si="1"/>
        <v>B</v>
      </c>
      <c r="FD27" s="119">
        <f t="shared" si="2"/>
        <v>3</v>
      </c>
      <c r="FE27" s="119" t="str">
        <f t="shared" si="3"/>
        <v>3.0</v>
      </c>
      <c r="FF27" s="137">
        <v>3</v>
      </c>
      <c r="FG27" s="138">
        <v>3</v>
      </c>
      <c r="FH27" s="209">
        <v>5.9</v>
      </c>
      <c r="FI27" s="239">
        <v>8</v>
      </c>
      <c r="FJ27" s="239"/>
      <c r="FK27" s="116">
        <f t="shared" si="63"/>
        <v>7.2</v>
      </c>
      <c r="FL27" s="117">
        <f t="shared" si="64"/>
        <v>7.2</v>
      </c>
      <c r="FM27" s="118" t="str">
        <f t="shared" si="65"/>
        <v>B</v>
      </c>
      <c r="FN27" s="119">
        <f t="shared" si="66"/>
        <v>3</v>
      </c>
      <c r="FO27" s="119" t="str">
        <f t="shared" si="67"/>
        <v>3.0</v>
      </c>
      <c r="FP27" s="137">
        <v>3</v>
      </c>
      <c r="FQ27" s="138">
        <v>3</v>
      </c>
      <c r="FR27" s="148">
        <v>7.7</v>
      </c>
      <c r="FS27" s="189">
        <v>7</v>
      </c>
      <c r="FT27" s="189"/>
      <c r="FU27" s="116">
        <f t="shared" si="68"/>
        <v>7.3</v>
      </c>
      <c r="FV27" s="117">
        <f t="shared" si="69"/>
        <v>7.3</v>
      </c>
      <c r="FW27" s="118" t="str">
        <f t="shared" si="70"/>
        <v>B</v>
      </c>
      <c r="FX27" s="119">
        <f t="shared" si="71"/>
        <v>3</v>
      </c>
      <c r="FY27" s="119" t="str">
        <f t="shared" si="72"/>
        <v>3.0</v>
      </c>
      <c r="FZ27" s="137">
        <v>2</v>
      </c>
      <c r="GA27" s="138">
        <v>2</v>
      </c>
      <c r="GB27" s="148">
        <v>6</v>
      </c>
      <c r="GC27" s="189">
        <v>8</v>
      </c>
      <c r="GD27" s="189"/>
      <c r="GE27" s="116">
        <f t="shared" si="73"/>
        <v>7.2</v>
      </c>
      <c r="GF27" s="117">
        <f t="shared" si="74"/>
        <v>7.2</v>
      </c>
      <c r="GG27" s="118" t="str">
        <f t="shared" si="75"/>
        <v>B</v>
      </c>
      <c r="GH27" s="119">
        <f t="shared" si="76"/>
        <v>3</v>
      </c>
      <c r="GI27" s="119" t="str">
        <f t="shared" si="77"/>
        <v>3.0</v>
      </c>
      <c r="GJ27" s="137">
        <v>2</v>
      </c>
      <c r="GK27" s="138">
        <v>2</v>
      </c>
      <c r="GL27" s="301">
        <f t="shared" si="78"/>
        <v>18</v>
      </c>
      <c r="GM27" s="310">
        <f t="shared" si="79"/>
        <v>2.6388888888888888</v>
      </c>
      <c r="GN27" s="312" t="str">
        <f t="shared" si="80"/>
        <v>2.64</v>
      </c>
      <c r="GO27" s="189" t="str">
        <f t="shared" si="81"/>
        <v>Lên lớp</v>
      </c>
      <c r="GP27" s="526">
        <f t="shared" si="82"/>
        <v>31</v>
      </c>
      <c r="GQ27" s="310">
        <f t="shared" si="83"/>
        <v>2.306451612903226</v>
      </c>
      <c r="GR27" s="312" t="str">
        <f t="shared" si="84"/>
        <v>2.31</v>
      </c>
      <c r="GS27" s="527">
        <f t="shared" si="85"/>
        <v>31</v>
      </c>
      <c r="GT27" s="528">
        <f t="shared" si="86"/>
        <v>2.306451612903226</v>
      </c>
      <c r="GU27" s="529" t="str">
        <f t="shared" si="87"/>
        <v>Lên lớp</v>
      </c>
      <c r="GV27" s="131"/>
      <c r="GW27" s="209">
        <v>5.8</v>
      </c>
      <c r="GX27" s="239">
        <v>2</v>
      </c>
      <c r="GY27" s="388">
        <v>6</v>
      </c>
      <c r="GZ27" s="116">
        <f t="shared" si="88"/>
        <v>3.5</v>
      </c>
      <c r="HA27" s="117">
        <f t="shared" si="89"/>
        <v>5.9</v>
      </c>
      <c r="HB27" s="118" t="str">
        <f t="shared" si="90"/>
        <v>C</v>
      </c>
      <c r="HC27" s="119">
        <f t="shared" si="91"/>
        <v>2</v>
      </c>
      <c r="HD27" s="119" t="str">
        <f t="shared" si="92"/>
        <v>2.0</v>
      </c>
      <c r="HE27" s="137">
        <v>3</v>
      </c>
      <c r="HF27" s="138">
        <v>3</v>
      </c>
      <c r="HG27" s="148">
        <v>6.8</v>
      </c>
      <c r="HH27" s="189">
        <v>7</v>
      </c>
      <c r="HI27" s="130"/>
      <c r="HJ27" s="116">
        <f t="shared" si="93"/>
        <v>6.9</v>
      </c>
      <c r="HK27" s="117">
        <f t="shared" si="94"/>
        <v>6.9</v>
      </c>
      <c r="HL27" s="118" t="str">
        <f t="shared" si="95"/>
        <v>C+</v>
      </c>
      <c r="HM27" s="119">
        <f t="shared" si="96"/>
        <v>2.5</v>
      </c>
      <c r="HN27" s="119" t="str">
        <f t="shared" si="97"/>
        <v>2.5</v>
      </c>
      <c r="HO27" s="137">
        <v>2</v>
      </c>
      <c r="HP27" s="138">
        <v>2</v>
      </c>
      <c r="HQ27" s="148">
        <v>6</v>
      </c>
      <c r="HR27" s="239">
        <v>6</v>
      </c>
      <c r="HS27" s="239"/>
      <c r="HT27" s="116">
        <f t="shared" si="98"/>
        <v>6</v>
      </c>
      <c r="HU27" s="117">
        <f t="shared" si="99"/>
        <v>6</v>
      </c>
      <c r="HV27" s="118" t="str">
        <f t="shared" si="100"/>
        <v>C</v>
      </c>
      <c r="HW27" s="119">
        <f t="shared" si="101"/>
        <v>2</v>
      </c>
      <c r="HX27" s="119" t="str">
        <f t="shared" si="102"/>
        <v>2.0</v>
      </c>
      <c r="HY27" s="137">
        <v>2</v>
      </c>
      <c r="HZ27" s="138">
        <v>2</v>
      </c>
      <c r="IA27" s="148">
        <v>5</v>
      </c>
      <c r="IB27" s="215">
        <v>5.0999999999999996</v>
      </c>
      <c r="IC27" s="215"/>
      <c r="ID27" s="116">
        <f t="shared" si="103"/>
        <v>5.0999999999999996</v>
      </c>
      <c r="IE27" s="117">
        <f t="shared" si="104"/>
        <v>5.0999999999999996</v>
      </c>
      <c r="IF27" s="118" t="str">
        <f t="shared" si="105"/>
        <v>D+</v>
      </c>
      <c r="IG27" s="119">
        <f t="shared" si="106"/>
        <v>1.5</v>
      </c>
      <c r="IH27" s="119" t="str">
        <f t="shared" si="107"/>
        <v>1.5</v>
      </c>
      <c r="II27" s="137">
        <v>5</v>
      </c>
      <c r="IJ27" s="138">
        <v>5</v>
      </c>
      <c r="IK27" s="301">
        <f t="shared" si="108"/>
        <v>12</v>
      </c>
      <c r="IL27" s="310">
        <f t="shared" si="109"/>
        <v>1.875</v>
      </c>
      <c r="IM27" s="312" t="str">
        <f t="shared" si="110"/>
        <v>1.88</v>
      </c>
      <c r="IN27" s="130"/>
      <c r="IO27" s="130"/>
      <c r="IP27" s="130"/>
      <c r="IQ27" s="130"/>
      <c r="IR27" s="130"/>
      <c r="IS27" s="130"/>
      <c r="IT27" s="130"/>
      <c r="IU27" s="130"/>
      <c r="IV27" s="130"/>
      <c r="IW27" s="131"/>
    </row>
    <row r="28" spans="1:257" ht="18">
      <c r="A28" s="479">
        <v>29</v>
      </c>
      <c r="B28" s="480" t="s">
        <v>31</v>
      </c>
      <c r="C28" s="481" t="s">
        <v>985</v>
      </c>
      <c r="D28" s="482" t="s">
        <v>986</v>
      </c>
      <c r="E28" s="483" t="s">
        <v>437</v>
      </c>
      <c r="F28" s="486" t="s">
        <v>987</v>
      </c>
      <c r="G28" s="484" t="s">
        <v>988</v>
      </c>
      <c r="H28" s="485" t="s">
        <v>36</v>
      </c>
      <c r="I28" s="487" t="s">
        <v>631</v>
      </c>
      <c r="J28" s="22"/>
      <c r="K28" s="38"/>
      <c r="L28" s="456"/>
      <c r="M28" s="456"/>
      <c r="N28" s="456"/>
      <c r="O28" s="456"/>
      <c r="P28" s="456"/>
      <c r="Q28" s="456"/>
      <c r="R28" s="456"/>
      <c r="S28" s="456"/>
      <c r="T28" s="457"/>
      <c r="U28" s="457"/>
      <c r="V28" s="457"/>
      <c r="W28" s="457"/>
      <c r="X28" s="44"/>
      <c r="Y28" s="44"/>
      <c r="Z28" s="44"/>
      <c r="AA28" s="44"/>
      <c r="AB28" s="44"/>
      <c r="AC28" s="44"/>
      <c r="AD28" s="44"/>
      <c r="AE28" s="44"/>
      <c r="AF28" s="44"/>
      <c r="AG28" s="44"/>
      <c r="AH28" s="44"/>
      <c r="AI28" s="44"/>
      <c r="AJ28" s="44"/>
      <c r="AK28" s="44"/>
      <c r="AL28" s="44"/>
      <c r="AM28" s="44"/>
      <c r="AN28" s="44"/>
      <c r="AO28" s="44"/>
      <c r="AP28" s="44"/>
      <c r="AQ28" s="44"/>
      <c r="AR28" s="44"/>
      <c r="AS28" s="44"/>
      <c r="AT28" s="44"/>
      <c r="AU28" s="358"/>
      <c r="AV28" s="368">
        <v>5.3</v>
      </c>
      <c r="AW28" s="304" t="str">
        <f t="shared" si="111"/>
        <v>D+</v>
      </c>
      <c r="AX28" s="305">
        <f t="shared" si="112"/>
        <v>1.5</v>
      </c>
      <c r="AY28" s="306" t="str">
        <f t="shared" si="113"/>
        <v>1.5</v>
      </c>
      <c r="AZ28" s="15">
        <v>6</v>
      </c>
      <c r="BA28" s="3" t="str">
        <f t="shared" ref="BA28" si="117">IF(AZ28&gt;=8.5,"A",IF(AZ28&gt;=8,"B+",IF(AZ28&gt;=7,"B",IF(AZ28&gt;=6.5,"C+",IF(AZ28&gt;=5.5,"C",IF(AZ28&gt;=5,"D+",IF(AZ28&gt;=4,"D","F")))))))</f>
        <v>C</v>
      </c>
      <c r="BB28" s="4">
        <f t="shared" ref="BB28" si="118">IF(BA28="A",4,IF(BA28="B+",3.5,IF(BA28="B",3,IF(BA28="C+",2.5,IF(BA28="C",2,IF(BA28="D+",1.5,IF(BA28="D",1,0)))))))</f>
        <v>2</v>
      </c>
      <c r="BC28" s="122" t="str">
        <f t="shared" ref="BC28" si="119">TEXT(BB28,"0.0")</f>
        <v>2.0</v>
      </c>
      <c r="BD28" s="200">
        <v>7.7</v>
      </c>
      <c r="BE28" s="225">
        <v>6</v>
      </c>
      <c r="BF28" s="225"/>
      <c r="BG28" s="116">
        <f t="shared" ref="BG28" si="120">ROUND((BD28*0.4+BE28*0.6),1)</f>
        <v>6.7</v>
      </c>
      <c r="BH28" s="117">
        <f t="shared" ref="BH28" si="121">ROUND(MAX((BD28*0.4+BE28*0.6),(BD28*0.4+BF28*0.6)),1)</f>
        <v>6.7</v>
      </c>
      <c r="BI28" s="118" t="str">
        <f t="shared" ref="BI28" si="122">IF(BH28&gt;=8.5,"A",IF(BH28&gt;=8,"B+",IF(BH28&gt;=7,"B",IF(BH28&gt;=6.5,"C+",IF(BH28&gt;=5.5,"C",IF(BH28&gt;=5,"D+",IF(BH28&gt;=4,"D","F")))))))</f>
        <v>C+</v>
      </c>
      <c r="BJ28" s="119">
        <f t="shared" ref="BJ28" si="123">IF(BI28="A",4,IF(BI28="B+",3.5,IF(BI28="B",3,IF(BI28="C+",2.5,IF(BI28="C",2,IF(BI28="D+",1.5,IF(BI28="D",1,0)))))))</f>
        <v>2.5</v>
      </c>
      <c r="BK28" s="119" t="str">
        <f t="shared" ref="BK28" si="124">TEXT(BJ28,"0.0")</f>
        <v>2.5</v>
      </c>
      <c r="BL28" s="137">
        <v>4</v>
      </c>
      <c r="BM28" s="268">
        <v>4</v>
      </c>
      <c r="BN28" s="488">
        <v>5.7</v>
      </c>
      <c r="BO28" s="230">
        <v>5</v>
      </c>
      <c r="BP28" s="230"/>
      <c r="BQ28" s="458">
        <f t="shared" si="15"/>
        <v>5.3</v>
      </c>
      <c r="BR28" s="459">
        <f t="shared" si="16"/>
        <v>5.3</v>
      </c>
      <c r="BS28" s="460" t="str">
        <f t="shared" si="17"/>
        <v>D+</v>
      </c>
      <c r="BT28" s="461">
        <f t="shared" si="18"/>
        <v>1.5</v>
      </c>
      <c r="BU28" s="461" t="str">
        <f t="shared" si="19"/>
        <v>1.5</v>
      </c>
      <c r="BV28" s="137">
        <v>2</v>
      </c>
      <c r="BW28" s="138">
        <v>2</v>
      </c>
      <c r="BX28" s="148">
        <v>6.2</v>
      </c>
      <c r="BY28" s="239">
        <v>6</v>
      </c>
      <c r="BZ28" s="239"/>
      <c r="CA28" s="458">
        <f t="shared" si="20"/>
        <v>6.1</v>
      </c>
      <c r="CB28" s="459">
        <f t="shared" si="21"/>
        <v>6.1</v>
      </c>
      <c r="CC28" s="460" t="str">
        <f t="shared" si="22"/>
        <v>C</v>
      </c>
      <c r="CD28" s="461">
        <f t="shared" si="23"/>
        <v>2</v>
      </c>
      <c r="CE28" s="461" t="str">
        <f t="shared" si="24"/>
        <v>2.0</v>
      </c>
      <c r="CF28" s="137">
        <v>2</v>
      </c>
      <c r="CG28" s="138">
        <v>2</v>
      </c>
      <c r="CH28" s="200">
        <v>7.7</v>
      </c>
      <c r="CI28" s="230">
        <v>8</v>
      </c>
      <c r="CJ28" s="230"/>
      <c r="CK28" s="458">
        <f t="shared" si="25"/>
        <v>7.9</v>
      </c>
      <c r="CL28" s="117">
        <f t="shared" ref="CL28" si="125">ROUND(MAX((CH28*0.4+CI28*0.6),(CH28*0.4+CJ28*0.6)),1)</f>
        <v>7.9</v>
      </c>
      <c r="CM28" s="118" t="str">
        <f t="shared" ref="CM28" si="126">IF(CL28&gt;=8.5,"A",IF(CL28&gt;=8,"B+",IF(CL28&gt;=7,"B",IF(CL28&gt;=6.5,"C+",IF(CL28&gt;=5.5,"C",IF(CL28&gt;=5,"D+",IF(CL28&gt;=4,"D","F")))))))</f>
        <v>B</v>
      </c>
      <c r="CN28" s="119">
        <f t="shared" ref="CN28" si="127">IF(CM28="A",4,IF(CM28="B+",3.5,IF(CM28="B",3,IF(CM28="C+",2.5,IF(CM28="C",2,IF(CM28="D+",1.5,IF(CM28="D",1,0)))))))</f>
        <v>3</v>
      </c>
      <c r="CO28" s="119" t="str">
        <f t="shared" ref="CO28" si="128">TEXT(CN28,"0.0")</f>
        <v>3.0</v>
      </c>
      <c r="CP28" s="155">
        <v>2</v>
      </c>
      <c r="CQ28" s="156">
        <v>2</v>
      </c>
      <c r="CR28" s="536"/>
      <c r="CS28" s="189"/>
      <c r="CT28" s="189"/>
      <c r="CU28" s="116">
        <f t="shared" ref="CU28" si="129">ROUND((CR28*0.4+CS28*0.6),1)</f>
        <v>0</v>
      </c>
      <c r="CV28" s="117">
        <f t="shared" ref="CV28" si="130">ROUND(MAX((CR28*0.4+CS28*0.6),(CR28*0.4+CT28*0.6)),1)</f>
        <v>0</v>
      </c>
      <c r="CW28" s="118" t="str">
        <f t="shared" ref="CW28" si="131">IF(CV28&gt;=8.5,"A",IF(CV28&gt;=8,"B+",IF(CV28&gt;=7,"B",IF(CV28&gt;=6.5,"C+",IF(CV28&gt;=5.5,"C",IF(CV28&gt;=5,"D+",IF(CV28&gt;=4,"D","F")))))))</f>
        <v>F</v>
      </c>
      <c r="CX28" s="119">
        <f t="shared" ref="CX28" si="132">IF(CW28="A",4,IF(CW28="B+",3.5,IF(CW28="B",3,IF(CW28="C+",2.5,IF(CW28="C",2,IF(CW28="D+",1.5,IF(CW28="D",1,0)))))))</f>
        <v>0</v>
      </c>
      <c r="CY28" s="119" t="str">
        <f t="shared" ref="CY28" si="133">TEXT(CX28,"0.0")</f>
        <v>0.0</v>
      </c>
      <c r="CZ28" s="303">
        <v>1</v>
      </c>
      <c r="DA28" s="462"/>
      <c r="DB28" s="489">
        <v>5.7</v>
      </c>
      <c r="DC28" s="240">
        <v>6</v>
      </c>
      <c r="DD28" s="240"/>
      <c r="DE28" s="218">
        <f t="shared" si="35"/>
        <v>5.9</v>
      </c>
      <c r="DF28" s="219">
        <f t="shared" si="36"/>
        <v>5.9</v>
      </c>
      <c r="DG28" s="220" t="str">
        <f t="shared" si="37"/>
        <v>C</v>
      </c>
      <c r="DH28" s="221">
        <f t="shared" si="38"/>
        <v>2</v>
      </c>
      <c r="DI28" s="221" t="str">
        <f t="shared" si="0"/>
        <v>2.0</v>
      </c>
      <c r="DJ28" s="187">
        <v>2</v>
      </c>
      <c r="DK28" s="222">
        <v>2</v>
      </c>
      <c r="DL28" s="301">
        <f t="shared" ref="DL28" si="134">BL28+BV28+CF28+CP28+CZ28+DJ28</f>
        <v>13</v>
      </c>
      <c r="DM28" s="310">
        <f t="shared" ref="DM28" si="135">(BJ28*BL28+BT28*BV28+CD28*CF28+CN28*CP28+CX28*CZ28+DH28*DJ28)/DL28</f>
        <v>2.0769230769230771</v>
      </c>
      <c r="DN28" s="312" t="str">
        <f t="shared" ref="DN28" si="136">TEXT(DM28,"0.00")</f>
        <v>2.08</v>
      </c>
      <c r="DO28" s="463"/>
      <c r="DP28" s="297">
        <f t="shared" ref="DP28" si="137">BM28+BW28+CG28+CQ28+DA28+DK28</f>
        <v>12</v>
      </c>
      <c r="DQ28" s="298">
        <f t="shared" ref="DQ28" si="138" xml:space="preserve"> (BM28*BJ28+BT28*BW28+CD28*CG28+CN28*CQ28+CX28*DA28+DH28*DK28)/DP28</f>
        <v>2.25</v>
      </c>
      <c r="DR28" s="463"/>
      <c r="DT28" s="464"/>
      <c r="DU28" s="490"/>
      <c r="DV28" s="490"/>
      <c r="DW28" s="465"/>
      <c r="DX28" s="466"/>
      <c r="DY28" s="467"/>
      <c r="DZ28" s="468"/>
      <c r="EA28" s="468"/>
      <c r="EB28" s="314"/>
      <c r="EC28" s="469"/>
      <c r="ED28" s="281">
        <v>1</v>
      </c>
      <c r="EE28" s="491"/>
      <c r="EF28" s="238"/>
      <c r="EG28" s="465">
        <f t="shared" si="51"/>
        <v>0.4</v>
      </c>
      <c r="EH28" s="466">
        <f t="shared" si="52"/>
        <v>0.4</v>
      </c>
      <c r="EI28" s="467" t="str">
        <f t="shared" si="53"/>
        <v>F</v>
      </c>
      <c r="EJ28" s="468">
        <f t="shared" si="54"/>
        <v>0</v>
      </c>
      <c r="EK28" s="468" t="str">
        <f t="shared" si="55"/>
        <v>0.0</v>
      </c>
      <c r="EL28" s="314">
        <v>3</v>
      </c>
      <c r="EM28" s="470"/>
      <c r="EN28" s="471"/>
      <c r="EO28" s="490"/>
      <c r="EP28" s="374"/>
      <c r="EQ28" s="472"/>
      <c r="ER28" s="473"/>
      <c r="ES28" s="474"/>
      <c r="ET28" s="475"/>
      <c r="EU28" s="475"/>
      <c r="EV28" s="476"/>
      <c r="EW28" s="477"/>
      <c r="EX28" s="478"/>
      <c r="EY28" s="490"/>
      <c r="EZ28" s="374"/>
      <c r="FA28" s="472"/>
      <c r="FB28" s="466"/>
      <c r="FC28" s="467"/>
      <c r="FD28" s="468"/>
      <c r="FE28" s="468"/>
      <c r="FF28" s="314"/>
      <c r="FG28" s="469"/>
      <c r="FH28" s="280">
        <v>6.3</v>
      </c>
      <c r="FI28" s="496"/>
      <c r="FJ28" s="398">
        <v>5</v>
      </c>
      <c r="FK28" s="116">
        <f t="shared" si="63"/>
        <v>2.5</v>
      </c>
      <c r="FL28" s="117">
        <f t="shared" si="64"/>
        <v>5.5</v>
      </c>
      <c r="FM28" s="118" t="str">
        <f t="shared" si="65"/>
        <v>C</v>
      </c>
      <c r="FN28" s="119">
        <f t="shared" si="66"/>
        <v>2</v>
      </c>
      <c r="FO28" s="119" t="str">
        <f t="shared" si="67"/>
        <v>2.0</v>
      </c>
      <c r="FP28" s="137">
        <v>3</v>
      </c>
      <c r="FQ28" s="138">
        <v>3</v>
      </c>
      <c r="FR28" s="280">
        <v>7.7</v>
      </c>
      <c r="FS28" s="394">
        <v>6</v>
      </c>
      <c r="FT28" s="398"/>
      <c r="FU28" s="116">
        <f t="shared" si="68"/>
        <v>6.7</v>
      </c>
      <c r="FV28" s="117">
        <f t="shared" si="69"/>
        <v>6.7</v>
      </c>
      <c r="FW28" s="118" t="str">
        <f t="shared" si="70"/>
        <v>C+</v>
      </c>
      <c r="FX28" s="119">
        <f t="shared" si="71"/>
        <v>2.5</v>
      </c>
      <c r="FY28" s="119" t="str">
        <f t="shared" si="72"/>
        <v>2.5</v>
      </c>
      <c r="FZ28" s="137">
        <v>2</v>
      </c>
      <c r="GA28" s="138">
        <v>2</v>
      </c>
      <c r="GB28" s="223">
        <v>5.6</v>
      </c>
      <c r="GC28" s="537"/>
      <c r="GD28" s="537"/>
      <c r="GE28" s="116">
        <f>ROUND((GB28*0.4+GC28*0.6),1)</f>
        <v>2.2000000000000002</v>
      </c>
      <c r="GF28" s="117">
        <f>ROUND(MAX((GB28*0.4+GC28*0.6),(GB28*0.4+GD28*0.6)),1)</f>
        <v>2.2000000000000002</v>
      </c>
      <c r="GG28" s="118" t="str">
        <f>IF(GF28&gt;=8.5,"A",IF(GF28&gt;=8,"B+",IF(GF28&gt;=7,"B",IF(GF28&gt;=6.5,"C+",IF(GF28&gt;=5.5,"C",IF(GF28&gt;=5,"D+",IF(GF28&gt;=4,"D","F")))))))</f>
        <v>F</v>
      </c>
      <c r="GH28" s="119">
        <f>IF(GG28="A",4,IF(GG28="B+",3.5,IF(GG28="B",3,IF(GG28="C+",2.5,IF(GG28="C",2,IF(GG28="D+",1.5,IF(GG28="D",1,0)))))))</f>
        <v>0</v>
      </c>
      <c r="GI28" s="119" t="str">
        <f>TEXT(GH28,"0.0")</f>
        <v>0.0</v>
      </c>
      <c r="GJ28" s="137">
        <v>2</v>
      </c>
      <c r="GK28" s="138"/>
      <c r="GL28" s="301">
        <f t="shared" si="78"/>
        <v>10</v>
      </c>
      <c r="GM28" s="310">
        <f t="shared" si="79"/>
        <v>1.1000000000000001</v>
      </c>
      <c r="GN28" s="312" t="str">
        <f t="shared" si="80"/>
        <v>1.10</v>
      </c>
      <c r="GO28" s="190" t="str">
        <f t="shared" si="81"/>
        <v>Lên lớp</v>
      </c>
      <c r="GP28" s="530">
        <f t="shared" si="82"/>
        <v>23</v>
      </c>
      <c r="GQ28" s="311">
        <f t="shared" si="83"/>
        <v>1.6521739130434783</v>
      </c>
      <c r="GR28" s="313" t="str">
        <f t="shared" si="84"/>
        <v>1.65</v>
      </c>
      <c r="GS28" s="531">
        <f t="shared" si="85"/>
        <v>17</v>
      </c>
      <c r="GT28" s="532">
        <f t="shared" si="86"/>
        <v>2.2352941176470589</v>
      </c>
      <c r="GU28" s="533" t="str">
        <f t="shared" si="87"/>
        <v>Lên lớp</v>
      </c>
      <c r="GV28" s="131"/>
      <c r="GW28" s="612">
        <v>0</v>
      </c>
      <c r="GX28" s="240"/>
      <c r="GY28" s="240"/>
      <c r="GZ28" s="218">
        <f t="shared" si="88"/>
        <v>0</v>
      </c>
      <c r="HA28" s="219">
        <f t="shared" si="89"/>
        <v>0</v>
      </c>
      <c r="HB28" s="220" t="str">
        <f t="shared" si="90"/>
        <v>F</v>
      </c>
      <c r="HC28" s="221">
        <f t="shared" si="91"/>
        <v>0</v>
      </c>
      <c r="HD28" s="221" t="str">
        <f t="shared" si="92"/>
        <v>0.0</v>
      </c>
      <c r="HE28" s="187">
        <v>3</v>
      </c>
      <c r="HF28" s="222"/>
      <c r="HG28" s="149"/>
      <c r="HH28" s="190"/>
      <c r="HI28" s="132"/>
      <c r="HJ28" s="218">
        <f t="shared" si="93"/>
        <v>0</v>
      </c>
      <c r="HK28" s="219">
        <f t="shared" si="94"/>
        <v>0</v>
      </c>
      <c r="HL28" s="220" t="str">
        <f t="shared" si="95"/>
        <v>F</v>
      </c>
      <c r="HM28" s="221">
        <f t="shared" si="96"/>
        <v>0</v>
      </c>
      <c r="HN28" s="221" t="str">
        <f t="shared" si="97"/>
        <v>0.0</v>
      </c>
      <c r="HO28" s="187">
        <v>2</v>
      </c>
      <c r="HP28" s="222"/>
      <c r="HQ28" s="616">
        <v>0</v>
      </c>
      <c r="HR28" s="240"/>
      <c r="HS28" s="240"/>
      <c r="HT28" s="218">
        <f t="shared" si="98"/>
        <v>0</v>
      </c>
      <c r="HU28" s="219">
        <f t="shared" si="99"/>
        <v>0</v>
      </c>
      <c r="HV28" s="220" t="str">
        <f t="shared" si="100"/>
        <v>F</v>
      </c>
      <c r="HW28" s="221">
        <f t="shared" si="101"/>
        <v>0</v>
      </c>
      <c r="HX28" s="221" t="str">
        <f t="shared" si="102"/>
        <v>0.0</v>
      </c>
      <c r="HY28" s="187">
        <v>2</v>
      </c>
      <c r="HZ28" s="222"/>
      <c r="IA28" s="149"/>
      <c r="IB28" s="217"/>
      <c r="IC28" s="217"/>
      <c r="ID28" s="116">
        <f t="shared" si="103"/>
        <v>0</v>
      </c>
      <c r="IE28" s="117">
        <f t="shared" si="104"/>
        <v>0</v>
      </c>
      <c r="IF28" s="118" t="str">
        <f t="shared" si="105"/>
        <v>F</v>
      </c>
      <c r="IG28" s="119">
        <f t="shared" si="106"/>
        <v>0</v>
      </c>
      <c r="IH28" s="119" t="str">
        <f t="shared" si="107"/>
        <v>0.0</v>
      </c>
      <c r="II28" s="187"/>
      <c r="IJ28" s="138"/>
      <c r="IK28" s="302">
        <f t="shared" si="108"/>
        <v>7</v>
      </c>
      <c r="IL28" s="311">
        <f t="shared" si="109"/>
        <v>0</v>
      </c>
      <c r="IM28" s="313" t="str">
        <f t="shared" si="110"/>
        <v>0.00</v>
      </c>
      <c r="IN28" s="132"/>
      <c r="IO28" s="132"/>
      <c r="IP28" s="132"/>
      <c r="IQ28" s="132"/>
      <c r="IR28" s="132"/>
      <c r="IS28" s="132"/>
      <c r="IT28" s="132"/>
      <c r="IU28" s="132"/>
      <c r="IV28" s="132"/>
      <c r="IW28" s="133"/>
    </row>
    <row r="31" spans="1:257" ht="18">
      <c r="A31" s="204">
        <v>34</v>
      </c>
      <c r="B31" s="205" t="s">
        <v>31</v>
      </c>
      <c r="C31" s="206" t="s">
        <v>113</v>
      </c>
      <c r="D31" s="207" t="s">
        <v>114</v>
      </c>
      <c r="E31" s="208" t="s">
        <v>115</v>
      </c>
      <c r="F31" s="208" t="s">
        <v>628</v>
      </c>
      <c r="G31" s="21" t="s">
        <v>116</v>
      </c>
      <c r="H31" s="37" t="s">
        <v>36</v>
      </c>
      <c r="I31" s="22"/>
      <c r="J31" s="22"/>
      <c r="K31" s="22"/>
      <c r="L31" s="358"/>
      <c r="M31" s="358"/>
      <c r="N31" s="358"/>
      <c r="O31" s="358"/>
      <c r="P31" s="358"/>
      <c r="Q31" s="358"/>
      <c r="R31" s="358"/>
      <c r="S31" s="358"/>
      <c r="T31" s="358"/>
      <c r="U31" s="358"/>
      <c r="V31" s="358"/>
      <c r="W31" s="358"/>
      <c r="X31" s="358"/>
      <c r="Y31" s="358"/>
      <c r="Z31" s="358"/>
      <c r="AA31" s="358"/>
      <c r="AB31" s="358"/>
      <c r="AC31" s="358"/>
      <c r="AD31" s="358"/>
      <c r="AE31" s="358"/>
      <c r="AF31" s="358"/>
      <c r="AG31" s="358"/>
      <c r="AH31" s="358"/>
      <c r="AI31" s="358"/>
      <c r="AJ31" s="358"/>
      <c r="AK31" s="358"/>
      <c r="AL31" s="358"/>
      <c r="AM31" s="358"/>
      <c r="AN31" s="358"/>
      <c r="AO31" s="358"/>
      <c r="AP31" s="358"/>
      <c r="AQ31" s="358"/>
      <c r="AR31" s="358"/>
      <c r="AS31" s="358"/>
      <c r="AT31" s="358"/>
      <c r="AU31" s="358"/>
      <c r="AV31" s="6"/>
      <c r="AW31" s="304"/>
      <c r="AX31" s="305"/>
      <c r="AY31" s="306"/>
      <c r="AZ31" s="15"/>
      <c r="BA31" s="3"/>
      <c r="BB31" s="4"/>
      <c r="BC31" s="122"/>
      <c r="BD31" s="129"/>
      <c r="BE31" s="130"/>
      <c r="BF31" s="130"/>
      <c r="BG31" s="234"/>
      <c r="BH31" s="234"/>
      <c r="BI31" s="234"/>
      <c r="BJ31" s="234"/>
      <c r="BK31" s="234"/>
      <c r="BL31" s="234"/>
      <c r="BM31" s="235"/>
      <c r="BN31" s="200"/>
      <c r="BO31" s="230"/>
      <c r="BP31" s="230"/>
      <c r="BQ31" s="234"/>
      <c r="BR31" s="234"/>
      <c r="BS31" s="234"/>
      <c r="BT31" s="234"/>
      <c r="BU31" s="234"/>
      <c r="BV31" s="234"/>
      <c r="BW31" s="235"/>
      <c r="BX31" s="148"/>
      <c r="BY31" s="215"/>
      <c r="BZ31" s="215"/>
      <c r="CA31" s="234"/>
      <c r="CB31" s="234"/>
      <c r="CC31" s="234"/>
      <c r="CD31" s="234"/>
      <c r="CE31" s="234"/>
      <c r="CF31" s="234"/>
      <c r="CG31" s="131"/>
      <c r="CH31" s="200"/>
      <c r="CI31" s="230"/>
      <c r="CJ31" s="230"/>
      <c r="CK31" s="234"/>
      <c r="CL31" s="234"/>
      <c r="CM31" s="234"/>
      <c r="CN31" s="234"/>
      <c r="CO31" s="234"/>
      <c r="CP31" s="242"/>
      <c r="CQ31" s="245"/>
      <c r="CR31" s="215"/>
      <c r="CS31" s="214"/>
      <c r="CT31" s="214"/>
      <c r="CU31" s="234"/>
      <c r="CV31" s="234"/>
      <c r="CW31" s="234"/>
      <c r="CX31" s="234"/>
      <c r="CY31" s="234"/>
      <c r="CZ31" s="303"/>
      <c r="DA31" s="242"/>
      <c r="DB31" s="318"/>
      <c r="DC31" s="318"/>
      <c r="DD31" s="318"/>
      <c r="DE31" s="317"/>
      <c r="DF31" s="317"/>
      <c r="DG31" s="317"/>
      <c r="DH31" s="317"/>
      <c r="DI31" s="317"/>
      <c r="DJ31" s="319"/>
      <c r="DK31" s="317"/>
      <c r="DL31" s="320"/>
      <c r="DM31" s="317"/>
      <c r="DN31" s="317"/>
      <c r="DT31" s="396"/>
      <c r="DU31" s="240"/>
      <c r="DV31" s="240"/>
      <c r="DW31" s="218"/>
      <c r="DX31" s="219"/>
      <c r="DY31" s="220"/>
      <c r="DZ31" s="221"/>
      <c r="EA31" s="221"/>
      <c r="EB31" s="187"/>
      <c r="EC31" s="222"/>
      <c r="ED31" s="149"/>
      <c r="EE31" s="190"/>
      <c r="EF31" s="190"/>
      <c r="EG31" s="218"/>
      <c r="EH31" s="219"/>
      <c r="EI31" s="220"/>
      <c r="EJ31" s="221"/>
      <c r="EK31" s="221"/>
      <c r="EL31" s="187"/>
      <c r="EM31" s="222"/>
      <c r="EN31" s="253"/>
      <c r="EO31" s="240"/>
      <c r="EP31" s="240"/>
      <c r="EQ31" s="449"/>
      <c r="ER31" s="449"/>
      <c r="ES31" s="449"/>
      <c r="ET31" s="449"/>
      <c r="EU31" s="449"/>
      <c r="EV31" s="451"/>
      <c r="EW31" s="450"/>
      <c r="EX31" s="210"/>
      <c r="EY31" s="240"/>
      <c r="EZ31" s="240"/>
      <c r="FA31" s="449"/>
      <c r="FB31" s="132"/>
      <c r="FC31" s="132"/>
      <c r="FD31" s="132"/>
      <c r="FE31" s="132"/>
      <c r="FF31" s="187"/>
      <c r="FG31" s="133"/>
      <c r="FH31" s="210"/>
      <c r="FI31" s="240"/>
      <c r="FJ31" s="240"/>
      <c r="FK31" s="218">
        <f>ROUND((FH31*0.4+FI31*0.6),1)</f>
        <v>0</v>
      </c>
      <c r="FL31" s="219">
        <f>ROUND(MAX((FH31*0.4+FI31*0.6),(FH31*0.4+FJ31*0.6)),1)</f>
        <v>0</v>
      </c>
      <c r="FM31" s="220" t="str">
        <f>IF(FL31&gt;=8.5,"A",IF(FL31&gt;=8,"B+",IF(FL31&gt;=7,"B",IF(FL31&gt;=6.5,"C+",IF(FL31&gt;=5.5,"C",IF(FL31&gt;=5,"D+",IF(FL31&gt;=4,"D","F")))))))</f>
        <v>F</v>
      </c>
      <c r="FN31" s="221">
        <f>IF(FM31="A",4,IF(FM31="B+",3.5,IF(FM31="B",3,IF(FM31="C+",2.5,IF(FM31="C",2,IF(FM31="D+",1.5,IF(FM31="D",1,0)))))))</f>
        <v>0</v>
      </c>
      <c r="FO31" s="221" t="str">
        <f>TEXT(FN31,"0.0")</f>
        <v>0.0</v>
      </c>
      <c r="FP31" s="187"/>
      <c r="FQ31" s="222"/>
      <c r="FR31" s="149"/>
      <c r="FS31" s="190"/>
      <c r="FT31" s="190"/>
      <c r="FU31" s="218">
        <f>ROUND((FR31*0.4+FS31*0.6),1)</f>
        <v>0</v>
      </c>
      <c r="FV31" s="219">
        <f>ROUND(MAX((FR31*0.4+FS31*0.6),(FR31*0.4+FT31*0.6)),1)</f>
        <v>0</v>
      </c>
      <c r="FW31" s="220" t="str">
        <f>IF(FV31&gt;=8.5,"A",IF(FV31&gt;=8,"B+",IF(FV31&gt;=7,"B",IF(FV31&gt;=6.5,"C+",IF(FV31&gt;=5.5,"C",IF(FV31&gt;=5,"D+",IF(FV31&gt;=4,"D","F")))))))</f>
        <v>F</v>
      </c>
      <c r="FX31" s="221">
        <f>IF(FW31="A",4,IF(FW31="B+",3.5,IF(FW31="B",3,IF(FW31="C+",2.5,IF(FW31="C",2,IF(FW31="D+",1.5,IF(FW31="D",1,0)))))))</f>
        <v>0</v>
      </c>
      <c r="FY31" s="221" t="str">
        <f>TEXT(FX31,"0.0")</f>
        <v>0.0</v>
      </c>
      <c r="FZ31" s="187">
        <v>2</v>
      </c>
      <c r="GA31" s="222"/>
      <c r="GB31" s="149"/>
      <c r="GC31" s="190"/>
      <c r="GD31" s="190"/>
      <c r="GE31" s="218">
        <f>ROUND((GB31*0.4+GC31*0.6),1)</f>
        <v>0</v>
      </c>
      <c r="GF31" s="219">
        <f>ROUND(MAX((GB31*0.4+GC31*0.6),(GB31*0.4+GD31*0.6)),1)</f>
        <v>0</v>
      </c>
      <c r="GG31" s="220" t="str">
        <f>IF(GF31&gt;=8.5,"A",IF(GF31&gt;=8,"B+",IF(GF31&gt;=7,"B",IF(GF31&gt;=6.5,"C+",IF(GF31&gt;=5.5,"C",IF(GF31&gt;=5,"D+",IF(GF31&gt;=4,"D","F")))))))</f>
        <v>F</v>
      </c>
      <c r="GH31" s="221">
        <f>IF(GG31="A",4,IF(GG31="B+",3.5,IF(GG31="B",3,IF(GG31="C+",2.5,IF(GG31="C",2,IF(GG31="D+",1.5,IF(GG31="D",1,0)))))))</f>
        <v>0</v>
      </c>
      <c r="GI31" s="221" t="str">
        <f>TEXT(GH31,"0.0")</f>
        <v>0.0</v>
      </c>
      <c r="GJ31" s="187">
        <v>2</v>
      </c>
      <c r="GK31" s="222"/>
      <c r="GL31" s="302">
        <f>EB31+EL31+EV31+FF31+FP31+FZ31+GJ31</f>
        <v>4</v>
      </c>
      <c r="GM31" s="311">
        <f>(DZ31*EB31+EJ31*EL31+ET31*EV31+FD31*FF31+FN31*FP31+FX31*FZ31+GH31*GJ31)/GL31</f>
        <v>0</v>
      </c>
      <c r="GN31" s="313" t="str">
        <f>TEXT(GM31,"0.00")</f>
        <v>0.00</v>
      </c>
      <c r="GO31" s="132"/>
      <c r="GP31" s="132"/>
      <c r="GQ31" s="132"/>
      <c r="GR31" s="132"/>
      <c r="GS31" s="132"/>
      <c r="GT31" s="132"/>
      <c r="GU31" s="132"/>
      <c r="GV31" s="133"/>
    </row>
    <row r="32" spans="1:257" ht="18">
      <c r="A32" s="1">
        <v>31</v>
      </c>
      <c r="B32" s="44" t="s">
        <v>31</v>
      </c>
      <c r="C32" s="36" t="s">
        <v>155</v>
      </c>
      <c r="D32" s="40" t="s">
        <v>156</v>
      </c>
      <c r="E32" s="41" t="s">
        <v>157</v>
      </c>
      <c r="F32" s="382" t="s">
        <v>1253</v>
      </c>
      <c r="G32" s="21" t="s">
        <v>158</v>
      </c>
      <c r="H32" s="37" t="s">
        <v>36</v>
      </c>
      <c r="I32" s="22" t="s">
        <v>67</v>
      </c>
      <c r="J32" s="22" t="s">
        <v>37</v>
      </c>
      <c r="K32" s="38" t="s">
        <v>159</v>
      </c>
      <c r="L32" s="452">
        <v>4.8</v>
      </c>
      <c r="M32" s="452">
        <v>6</v>
      </c>
      <c r="N32" s="452">
        <v>6</v>
      </c>
      <c r="O32" s="452">
        <v>4.0999999999999996</v>
      </c>
      <c r="P32" s="452">
        <v>3.1</v>
      </c>
      <c r="Q32" s="452">
        <v>3.1</v>
      </c>
      <c r="R32" s="452">
        <v>5.9</v>
      </c>
      <c r="S32" s="452">
        <v>0.9</v>
      </c>
      <c r="T32" s="329">
        <f>(L32+P32*2)/3</f>
        <v>3.6666666666666665</v>
      </c>
      <c r="U32" s="329">
        <f>(M32+Q32*2)/3</f>
        <v>4.0666666666666664</v>
      </c>
      <c r="V32" s="329">
        <f>(N32+R32*2)/3</f>
        <v>5.9333333333333336</v>
      </c>
      <c r="W32" s="329">
        <f>(O32+S32*2)/3</f>
        <v>1.9666666666666666</v>
      </c>
      <c r="X32" s="38"/>
      <c r="Y32" s="38"/>
      <c r="Z32" s="38"/>
      <c r="AA32" s="38"/>
      <c r="AB32" s="38"/>
      <c r="AC32" s="38"/>
      <c r="AD32" s="38"/>
      <c r="AE32" s="38"/>
      <c r="AF32" s="38"/>
      <c r="AG32" s="38"/>
      <c r="AH32" s="38"/>
      <c r="AI32" s="38"/>
      <c r="AJ32" s="38"/>
      <c r="AK32" s="38"/>
      <c r="AL32" s="38"/>
      <c r="AM32" s="38"/>
      <c r="AN32" s="38"/>
      <c r="AO32" s="38"/>
      <c r="AP32" s="38"/>
      <c r="AQ32" s="38"/>
      <c r="AR32" s="38"/>
      <c r="AS32" s="38"/>
      <c r="AT32" s="38"/>
      <c r="AU32" s="22"/>
      <c r="AV32" s="368">
        <v>3.3</v>
      </c>
      <c r="AW32" s="3" t="str">
        <f>IF(AV32&gt;=8.5,"A",IF(AV32&gt;=8,"B+",IF(AV32&gt;=7,"B",IF(AV32&gt;=6.5,"C+",IF(AV32&gt;=5.5,"C",IF(AV32&gt;=5,"D+",IF(AV32&gt;=4,"D","F")))))))</f>
        <v>F</v>
      </c>
      <c r="AX32" s="4">
        <f>IF(AW32="A",4,IF(AW32="B+",3.5,IF(AW32="B",3,IF(AW32="C+",2.5,IF(AW32="C",2,IF(AW32="D+",1.5,IF(AW32="D",1,0)))))))</f>
        <v>0</v>
      </c>
      <c r="AY32" s="13" t="str">
        <f>TEXT(AX32,"0.0")</f>
        <v>0.0</v>
      </c>
      <c r="AZ32" s="104"/>
      <c r="BA32" s="3" t="str">
        <f>IF(AZ32&gt;=8.5,"A",IF(AZ32&gt;=8,"B+",IF(AZ32&gt;=7,"B",IF(AZ32&gt;=6.5,"C+",IF(AZ32&gt;=5.5,"C",IF(AZ32&gt;=5,"D+",IF(AZ32&gt;=4,"D","F")))))))</f>
        <v>F</v>
      </c>
      <c r="BB32" s="4">
        <f>IF(BA32="A",4,IF(BA32="B+",3.5,IF(BA32="B",3,IF(BA32="C+",2.5,IF(BA32="C",2,IF(BA32="D+",1.5,IF(BA32="D",1,0)))))))</f>
        <v>0</v>
      </c>
      <c r="BC32" s="122" t="str">
        <f>TEXT(BB32,"0.0")</f>
        <v>0.0</v>
      </c>
      <c r="BD32" s="200">
        <v>5.2</v>
      </c>
      <c r="BE32" s="225">
        <v>4</v>
      </c>
      <c r="BF32" s="225"/>
      <c r="BG32" s="116">
        <f t="shared" ref="BG32:BG38" si="139">ROUND((BD32*0.4+BE32*0.6),1)</f>
        <v>4.5</v>
      </c>
      <c r="BH32" s="117">
        <f t="shared" ref="BH32:BH38" si="140">ROUND(MAX((BD32*0.4+BE32*0.6),(BD32*0.4+BF32*0.6)),1)</f>
        <v>4.5</v>
      </c>
      <c r="BI32" s="118" t="str">
        <f t="shared" ref="BI32:BI38" si="141">IF(BH32&gt;=8.5,"A",IF(BH32&gt;=8,"B+",IF(BH32&gt;=7,"B",IF(BH32&gt;=6.5,"C+",IF(BH32&gt;=5.5,"C",IF(BH32&gt;=5,"D+",IF(BH32&gt;=4,"D","F")))))))</f>
        <v>D</v>
      </c>
      <c r="BJ32" s="119">
        <f t="shared" ref="BJ32:BJ38" si="142">IF(BI32="A",4,IF(BI32="B+",3.5,IF(BI32="B",3,IF(BI32="C+",2.5,IF(BI32="C",2,IF(BI32="D+",1.5,IF(BI32="D",1,0)))))))</f>
        <v>1</v>
      </c>
      <c r="BK32" s="119" t="str">
        <f t="shared" ref="BK32:BK38" si="143">TEXT(BJ32,"0.0")</f>
        <v>1.0</v>
      </c>
      <c r="BL32" s="137">
        <v>4</v>
      </c>
      <c r="BM32" s="268">
        <v>4</v>
      </c>
      <c r="BN32" s="264">
        <v>4</v>
      </c>
      <c r="BO32" s="230"/>
      <c r="BP32" s="230"/>
      <c r="BQ32" s="116">
        <f t="shared" ref="BQ32:BQ38" si="144">ROUND((BN32*0.4+BO32*0.6),1)</f>
        <v>1.6</v>
      </c>
      <c r="BR32" s="117">
        <f t="shared" ref="BR32:BR38" si="145">ROUND(MAX((BN32*0.4+BO32*0.6),(BN32*0.4+BP32*0.6)),1)</f>
        <v>1.6</v>
      </c>
      <c r="BS32" s="118" t="str">
        <f t="shared" ref="BS32:BS38" si="146">IF(BR32&gt;=8.5,"A",IF(BR32&gt;=8,"B+",IF(BR32&gt;=7,"B",IF(BR32&gt;=6.5,"C+",IF(BR32&gt;=5.5,"C",IF(BR32&gt;=5,"D+",IF(BR32&gt;=4,"D","F")))))))</f>
        <v>F</v>
      </c>
      <c r="BT32" s="119">
        <f t="shared" ref="BT32:BT38" si="147">IF(BS32="A",4,IF(BS32="B+",3.5,IF(BS32="B",3,IF(BS32="C+",2.5,IF(BS32="C",2,IF(BS32="D+",1.5,IF(BS32="D",1,0)))))))</f>
        <v>0</v>
      </c>
      <c r="BU32" s="119" t="str">
        <f t="shared" ref="BU32:BU38" si="148">TEXT(BT32,"0.0")</f>
        <v>0.0</v>
      </c>
      <c r="BV32" s="137">
        <v>2</v>
      </c>
      <c r="BW32" s="138"/>
      <c r="BX32" s="148">
        <v>5</v>
      </c>
      <c r="BY32" s="239">
        <v>5</v>
      </c>
      <c r="BZ32" s="239"/>
      <c r="CA32" s="116">
        <f t="shared" ref="CA32:CA38" si="149">ROUND((BX32*0.4+BY32*0.6),1)</f>
        <v>5</v>
      </c>
      <c r="CB32" s="117">
        <f t="shared" ref="CB32:CB38" si="150">ROUND(MAX((BX32*0.4+BY32*0.6),(BX32*0.4+BZ32*0.6)),1)</f>
        <v>5</v>
      </c>
      <c r="CC32" s="118" t="str">
        <f t="shared" ref="CC32:CC38" si="151">IF(CB32&gt;=8.5,"A",IF(CB32&gt;=8,"B+",IF(CB32&gt;=7,"B",IF(CB32&gt;=6.5,"C+",IF(CB32&gt;=5.5,"C",IF(CB32&gt;=5,"D+",IF(CB32&gt;=4,"D","F")))))))</f>
        <v>D+</v>
      </c>
      <c r="CD32" s="119">
        <f t="shared" ref="CD32:CD38" si="152">IF(CC32="A",4,IF(CC32="B+",3.5,IF(CC32="B",3,IF(CC32="C+",2.5,IF(CC32="C",2,IF(CC32="D+",1.5,IF(CC32="D",1,0)))))))</f>
        <v>1.5</v>
      </c>
      <c r="CE32" s="119" t="str">
        <f t="shared" ref="CE32:CE38" si="153">TEXT(CD32,"0.0")</f>
        <v>1.5</v>
      </c>
      <c r="CF32" s="137">
        <v>2</v>
      </c>
      <c r="CG32" s="138">
        <v>2</v>
      </c>
      <c r="CH32" s="200">
        <v>5</v>
      </c>
      <c r="CI32" s="230">
        <v>3</v>
      </c>
      <c r="CJ32" s="230">
        <v>5</v>
      </c>
      <c r="CK32" s="116">
        <f t="shared" ref="CK32:CK38" si="154">ROUND((CH32*0.4+CI32*0.6),1)</f>
        <v>3.8</v>
      </c>
      <c r="CL32" s="117">
        <f t="shared" ref="CL32:CL38" si="155">ROUND(MAX((CH32*0.4+CI32*0.6),(CH32*0.4+CJ32*0.6)),1)</f>
        <v>5</v>
      </c>
      <c r="CM32" s="118" t="str">
        <f t="shared" ref="CM32:CM38" si="156">IF(CL32&gt;=8.5,"A",IF(CL32&gt;=8,"B+",IF(CL32&gt;=7,"B",IF(CL32&gt;=6.5,"C+",IF(CL32&gt;=5.5,"C",IF(CL32&gt;=5,"D+",IF(CL32&gt;=4,"D","F")))))))</f>
        <v>D+</v>
      </c>
      <c r="CN32" s="119">
        <f t="shared" ref="CN32:CN38" si="157">IF(CM32="A",4,IF(CM32="B+",3.5,IF(CM32="B",3,IF(CM32="C+",2.5,IF(CM32="C",2,IF(CM32="D+",1.5,IF(CM32="D",1,0)))))))</f>
        <v>1.5</v>
      </c>
      <c r="CO32" s="119" t="str">
        <f t="shared" ref="CO32:CO38" si="158">TEXT(CN32,"0.0")</f>
        <v>1.5</v>
      </c>
      <c r="CP32" s="155">
        <v>2</v>
      </c>
      <c r="CQ32" s="156">
        <v>2</v>
      </c>
      <c r="CR32" s="215">
        <v>6</v>
      </c>
      <c r="CS32" s="189">
        <v>6</v>
      </c>
      <c r="CT32" s="189"/>
      <c r="CU32" s="116">
        <f t="shared" ref="CU32:CU38" si="159">ROUND((CR32*0.4+CS32*0.6),1)</f>
        <v>6</v>
      </c>
      <c r="CV32" s="117">
        <f t="shared" ref="CV32:CV38" si="160">ROUND(MAX((CR32*0.4+CS32*0.6),(CR32*0.4+CT32*0.6)),1)</f>
        <v>6</v>
      </c>
      <c r="CW32" s="118" t="str">
        <f t="shared" ref="CW32:CW38" si="161">IF(CV32&gt;=8.5,"A",IF(CV32&gt;=8,"B+",IF(CV32&gt;=7,"B",IF(CV32&gt;=6.5,"C+",IF(CV32&gt;=5.5,"C",IF(CV32&gt;=5,"D+",IF(CV32&gt;=4,"D","F")))))))</f>
        <v>C</v>
      </c>
      <c r="CX32" s="119">
        <f t="shared" ref="CX32:CX38" si="162">IF(CW32="A",4,IF(CW32="B+",3.5,IF(CW32="B",3,IF(CW32="C+",2.5,IF(CW32="C",2,IF(CW32="D+",1.5,IF(CW32="D",1,0)))))))</f>
        <v>2</v>
      </c>
      <c r="CY32" s="119" t="str">
        <f t="shared" ref="CY32:CY38" si="163">TEXT(CX32,"0.0")</f>
        <v>2.0</v>
      </c>
      <c r="CZ32" s="137">
        <v>1</v>
      </c>
      <c r="DA32" s="138">
        <v>1</v>
      </c>
      <c r="DB32" s="171">
        <v>4.2</v>
      </c>
      <c r="DC32" s="239"/>
      <c r="DD32" s="239"/>
      <c r="DE32" s="116">
        <f t="shared" ref="DE32:DE38" si="164">ROUND((DB32*0.4+DC32*0.6),1)</f>
        <v>1.7</v>
      </c>
      <c r="DF32" s="117">
        <f t="shared" ref="DF32:DF38" si="165">ROUND(MAX((DB32*0.4+DC32*0.6),(DB32*0.4+DD32*0.6)),1)</f>
        <v>1.7</v>
      </c>
      <c r="DG32" s="118" t="str">
        <f t="shared" ref="DG32:DG38" si="166">IF(DF32&gt;=8.5,"A",IF(DF32&gt;=8,"B+",IF(DF32&gt;=7,"B",IF(DF32&gt;=6.5,"C+",IF(DF32&gt;=5.5,"C",IF(DF32&gt;=5,"D+",IF(DF32&gt;=4,"D","F")))))))</f>
        <v>F</v>
      </c>
      <c r="DH32" s="119">
        <f t="shared" ref="DH32:DH38" si="167">IF(DG32="A",4,IF(DG32="B+",3.5,IF(DG32="B",3,IF(DG32="C+",2.5,IF(DG32="C",2,IF(DG32="D+",1.5,IF(DG32="D",1,0)))))))</f>
        <v>0</v>
      </c>
      <c r="DI32" s="119" t="str">
        <f t="shared" ref="DI32:DI38" si="168">TEXT(DH32,"0.0")</f>
        <v>0.0</v>
      </c>
      <c r="DJ32" s="137">
        <v>2</v>
      </c>
      <c r="DK32" s="138"/>
      <c r="DL32" s="301">
        <f t="shared" ref="DL32:DL38" si="169">BL32+BV32+CF32+CP32+CZ32+DJ32</f>
        <v>13</v>
      </c>
      <c r="DM32" s="310">
        <f t="shared" ref="DM32:DM38" si="170">(BJ32*BL32+BT32*BV32+CD32*CF32+CN32*CP32+CX32*CZ32+DH32*DJ32)/DL32</f>
        <v>0.92307692307692313</v>
      </c>
      <c r="DN32" s="312" t="str">
        <f t="shared" ref="DN32:DN38" si="171">TEXT(DM32,"0.00")</f>
        <v>0.92</v>
      </c>
      <c r="DO32" s="296" t="str">
        <f t="shared" ref="DO32:DO38" si="172">IF(AND(DM32&lt;0.8),"Cảnh báo KQHT","Lên lớp")</f>
        <v>Lên lớp</v>
      </c>
      <c r="DP32" s="297">
        <f t="shared" ref="DP32:DP38" si="173">BM32+BW32+CG32+CQ32+DA32+DK32</f>
        <v>9</v>
      </c>
      <c r="DQ32" s="298">
        <f t="shared" ref="DQ32:DQ38" si="174" xml:space="preserve"> (BM32*BJ32+BT32*BW32+CD32*CG32+CN32*CQ32+CX32*DA32+DH32*DK32)/DP32</f>
        <v>1.3333333333333333</v>
      </c>
      <c r="DR32" s="296" t="str">
        <f t="shared" ref="DR32:DR38" si="175">IF(AND(DQ32&lt;1.2),"Cảnh báo KQHT","Lên lớp")</f>
        <v>Lên lớp</v>
      </c>
      <c r="DT32" s="148">
        <v>5</v>
      </c>
      <c r="DU32" s="285"/>
      <c r="DV32" s="285"/>
      <c r="DW32" s="116">
        <f t="shared" ref="DW32:DW38" si="176">ROUND((DT32*0.4+DU32*0.6),1)</f>
        <v>2</v>
      </c>
      <c r="DX32" s="117">
        <f t="shared" ref="DX32:DX38" si="177">ROUND(MAX((DT32*0.4+DU32*0.6),(DT32*0.4+DV32*0.6)),1)</f>
        <v>2</v>
      </c>
      <c r="DY32" s="118" t="str">
        <f t="shared" ref="DY32:DY38" si="178">IF(DX32&gt;=8.5,"A",IF(DX32&gt;=8,"B+",IF(DX32&gt;=7,"B",IF(DX32&gt;=6.5,"C+",IF(DX32&gt;=5.5,"C",IF(DX32&gt;=5,"D+",IF(DX32&gt;=4,"D","F")))))))</f>
        <v>F</v>
      </c>
      <c r="DZ32" s="119">
        <f t="shared" ref="DZ32:DZ38" si="179">IF(DY32="A",4,IF(DY32="B+",3.5,IF(DY32="B",3,IF(DY32="C+",2.5,IF(DY32="C",2,IF(DY32="D+",1.5,IF(DY32="D",1,0)))))))</f>
        <v>0</v>
      </c>
      <c r="EA32" s="119" t="str">
        <f t="shared" ref="EA32:EA38" si="180">TEXT(DZ32,"0.0")</f>
        <v>0.0</v>
      </c>
      <c r="EB32" s="137">
        <v>2</v>
      </c>
      <c r="EC32" s="138"/>
      <c r="ED32" s="148">
        <v>6</v>
      </c>
      <c r="EE32" s="236"/>
      <c r="EF32" s="236"/>
      <c r="EG32" s="116">
        <f>ROUND((ED32*0.4+EE32*0.6),1)</f>
        <v>2.4</v>
      </c>
      <c r="EH32" s="117">
        <f>ROUND(MAX((ED32*0.4+EE32*0.6),(ED32*0.4+EF32*0.6)),1)</f>
        <v>2.4</v>
      </c>
      <c r="EI32" s="118" t="str">
        <f>IF(EH32&gt;=8.5,"A",IF(EH32&gt;=8,"B+",IF(EH32&gt;=7,"B",IF(EH32&gt;=6.5,"C+",IF(EH32&gt;=5.5,"C",IF(EH32&gt;=5,"D+",IF(EH32&gt;=4,"D","F")))))))</f>
        <v>F</v>
      </c>
      <c r="EJ32" s="119">
        <f>IF(EI32="A",4,IF(EI32="B+",3.5,IF(EI32="B",3,IF(EI32="C+",2.5,IF(EI32="C",2,IF(EI32="D+",1.5,IF(EI32="D",1,0)))))))</f>
        <v>0</v>
      </c>
      <c r="EK32" s="119" t="str">
        <f>TEXT(EJ32,"0.0")</f>
        <v>0.0</v>
      </c>
      <c r="EL32" s="137">
        <v>3</v>
      </c>
      <c r="EM32" s="157"/>
      <c r="EN32" s="248">
        <v>5</v>
      </c>
      <c r="EO32" s="285"/>
      <c r="EP32" s="285"/>
      <c r="EQ32" s="116">
        <f>ROUND((EN32*0.4+EO32*0.6),1)</f>
        <v>2</v>
      </c>
      <c r="ER32" s="117">
        <f>ROUND(MAX((EN32*0.4+EO32*0.6),(EN32*0.4+EP32*0.6)),1)</f>
        <v>2</v>
      </c>
      <c r="ES32" s="118" t="str">
        <f>IF(ER32&gt;=8.5,"A",IF(ER32&gt;=8,"B+",IF(ER32&gt;=7,"B",IF(ER32&gt;=6.5,"C+",IF(ER32&gt;=5.5,"C",IF(ER32&gt;=5,"D+",IF(ER32&gt;=4,"D","F")))))))</f>
        <v>F</v>
      </c>
      <c r="ET32" s="119">
        <f>IF(ES32="A",4,IF(ES32="B+",3.5,IF(ES32="B",3,IF(ES32="C+",2.5,IF(ES32="C",2,IF(ES32="D+",1.5,IF(ES32="D",1,0)))))))</f>
        <v>0</v>
      </c>
      <c r="EU32" s="119" t="str">
        <f>TEXT(ET32,"0.0")</f>
        <v>0.0</v>
      </c>
      <c r="EV32" s="137">
        <v>3</v>
      </c>
      <c r="EW32" s="138"/>
      <c r="EX32" s="209">
        <v>5.6</v>
      </c>
      <c r="EY32" s="285"/>
      <c r="EZ32" s="285"/>
      <c r="FA32" s="116">
        <f>ROUND((EX32*0.4+EY32*0.6),1)</f>
        <v>2.2000000000000002</v>
      </c>
      <c r="FB32" s="117">
        <f>ROUND(MAX((EX32*0.4+EY32*0.6),(EX32*0.4+EZ32*0.6)),1)</f>
        <v>2.2000000000000002</v>
      </c>
      <c r="FC32" s="118" t="str">
        <f>IF(FB32&gt;=8.5,"A",IF(FB32&gt;=8,"B+",IF(FB32&gt;=7,"B",IF(FB32&gt;=6.5,"C+",IF(FB32&gt;=5.5,"C",IF(FB32&gt;=5,"D+",IF(FB32&gt;=4,"D","F")))))))</f>
        <v>F</v>
      </c>
      <c r="FD32" s="119">
        <f>IF(FC32="A",4,IF(FC32="B+",3.5,IF(FC32="B",3,IF(FC32="C+",2.5,IF(FC32="C",2,IF(FC32="D+",1.5,IF(FC32="D",1,0)))))))</f>
        <v>0</v>
      </c>
      <c r="FE32" s="119" t="str">
        <f>TEXT(FD32,"0.0")</f>
        <v>0.0</v>
      </c>
      <c r="FF32" s="137">
        <v>3</v>
      </c>
      <c r="FG32" s="138"/>
      <c r="FH32" s="492"/>
      <c r="FI32" s="374"/>
      <c r="FJ32" s="374"/>
      <c r="FK32" s="116">
        <f>ROUND((FH32*0.4+FI32*0.6),1)</f>
        <v>0</v>
      </c>
      <c r="FL32" s="117">
        <f>ROUND(MAX((FH32*0.4+FI32*0.6),(FH32*0.4+FJ32*0.6)),1)</f>
        <v>0</v>
      </c>
      <c r="FM32" s="118" t="str">
        <f>IF(FL32&gt;=8.5,"A",IF(FL32&gt;=8,"B+",IF(FL32&gt;=7,"B",IF(FL32&gt;=6.5,"C+",IF(FL32&gt;=5.5,"C",IF(FL32&gt;=5,"D+",IF(FL32&gt;=4,"D","F")))))))</f>
        <v>F</v>
      </c>
      <c r="FN32" s="119">
        <f>IF(FM32="A",4,IF(FM32="B+",3.5,IF(FM32="B",3,IF(FM32="C+",2.5,IF(FM32="C",2,IF(FM32="D+",1.5,IF(FM32="D",1,0)))))))</f>
        <v>0</v>
      </c>
      <c r="FO32" s="119" t="str">
        <f>TEXT(FN32,"0.0")</f>
        <v>0.0</v>
      </c>
      <c r="FP32" s="314">
        <v>3</v>
      </c>
      <c r="FQ32" s="138"/>
      <c r="FR32" s="281">
        <v>0</v>
      </c>
      <c r="FS32" s="238"/>
      <c r="FT32" s="238"/>
      <c r="FU32" s="116">
        <f>ROUND((FR32*0.4+FS32*0.6),1)</f>
        <v>0</v>
      </c>
      <c r="FV32" s="117">
        <f>ROUND(MAX((FR32*0.4+FS32*0.6),(FR32*0.4+FT32*0.6)),1)</f>
        <v>0</v>
      </c>
      <c r="FW32" s="118" t="str">
        <f>IF(FV32&gt;=8.5,"A",IF(FV32&gt;=8,"B+",IF(FV32&gt;=7,"B",IF(FV32&gt;=6.5,"C+",IF(FV32&gt;=5.5,"C",IF(FV32&gt;=5,"D+",IF(FV32&gt;=4,"D","F")))))))</f>
        <v>F</v>
      </c>
      <c r="FX32" s="119">
        <f>IF(FW32="A",4,IF(FW32="B+",3.5,IF(FW32="B",3,IF(FW32="C+",2.5,IF(FW32="C",2,IF(FW32="D+",1.5,IF(FW32="D",1,0)))))))</f>
        <v>0</v>
      </c>
      <c r="FY32" s="119" t="str">
        <f>TEXT(FX32,"0.0")</f>
        <v>0.0</v>
      </c>
      <c r="FZ32" s="314">
        <v>2</v>
      </c>
      <c r="GA32" s="138"/>
      <c r="GB32" s="171">
        <v>0</v>
      </c>
      <c r="GC32" s="189"/>
      <c r="GD32" s="189"/>
      <c r="GE32" s="116">
        <f>ROUND((GB32*0.4+GC32*0.6),1)</f>
        <v>0</v>
      </c>
      <c r="GF32" s="117">
        <f>ROUND(MAX((GB32*0.4+GC32*0.6),(GB32*0.4+GD32*0.6)),1)</f>
        <v>0</v>
      </c>
      <c r="GG32" s="118" t="str">
        <f>IF(GF32&gt;=8.5,"A",IF(GF32&gt;=8,"B+",IF(GF32&gt;=7,"B",IF(GF32&gt;=6.5,"C+",IF(GF32&gt;=5.5,"C",IF(GF32&gt;=5,"D+",IF(GF32&gt;=4,"D","F")))))))</f>
        <v>F</v>
      </c>
      <c r="GH32" s="119">
        <f>IF(GG32="A",4,IF(GG32="B+",3.5,IF(GG32="B",3,IF(GG32="C+",2.5,IF(GG32="C",2,IF(GG32="D+",1.5,IF(GG32="D",1,0)))))))</f>
        <v>0</v>
      </c>
      <c r="GI32" s="119" t="str">
        <f>TEXT(GH32,"0.0")</f>
        <v>0.0</v>
      </c>
      <c r="GJ32" s="137">
        <v>2</v>
      </c>
      <c r="GK32" s="138"/>
      <c r="GL32" s="301">
        <f>EB32+EL32+EV32+FF32+FP32+FZ32+GJ32</f>
        <v>18</v>
      </c>
      <c r="GM32" s="310">
        <f>(DZ32*EB32+EJ32*EL32+ET32*EV32+FD32*FF32+FN32*FP32+FX32*FZ32+GH32*GJ32)/GL32</f>
        <v>0</v>
      </c>
      <c r="GN32" s="312" t="str">
        <f>TEXT(GM32,"0.00")</f>
        <v>0.00</v>
      </c>
      <c r="GO32" s="534" t="str">
        <f>IF(AND(GM32&lt;1),"Cảnh báo KQHT","Lên lớp")</f>
        <v>Cảnh báo KQHT</v>
      </c>
      <c r="GP32" s="526">
        <f>DL32+GL32</f>
        <v>31</v>
      </c>
      <c r="GQ32" s="310">
        <f>(DL32*DM32+GL32*GM32)/GP32</f>
        <v>0.38709677419354838</v>
      </c>
      <c r="GR32" s="312" t="str">
        <f>TEXT(GQ32,"0.00")</f>
        <v>0.39</v>
      </c>
      <c r="GS32" s="527">
        <f>GK32+GA32+FQ32+FG32+EW32+EM32+EC32+DK32+DA32+CQ32+CG32+BW32+BM32</f>
        <v>9</v>
      </c>
      <c r="GT32" s="528">
        <f>(GK32*GH32+GA32*FX32+FQ32*FN32+FG32*FD32+EW32*ET32+EM32*EJ32+EC32*DZ32+DK32*DH32+DA32*CX32+CQ32*CN32+CG32*CD32+BW32*BT32+BM32*BJ32)/GS32</f>
        <v>1.3333333333333333</v>
      </c>
      <c r="GU32" s="529" t="str">
        <f>IF(AND(GT32&lt;1.2),"Cảnh báo KQHT","Lên lớp")</f>
        <v>Lên lớp</v>
      </c>
      <c r="GV32" s="535" t="s">
        <v>929</v>
      </c>
      <c r="GW32" s="129"/>
      <c r="GX32" s="130"/>
      <c r="GY32" s="130"/>
      <c r="GZ32" s="130"/>
      <c r="HA32" s="130"/>
      <c r="HB32" s="130"/>
      <c r="HC32" s="130"/>
      <c r="HD32" s="130"/>
      <c r="HE32" s="137">
        <v>3</v>
      </c>
      <c r="HF32" s="131"/>
      <c r="HG32" s="129"/>
      <c r="HH32" s="130"/>
      <c r="HI32" s="130"/>
      <c r="HJ32" s="130"/>
      <c r="HK32" s="130"/>
      <c r="HL32" s="130"/>
      <c r="HM32" s="130"/>
      <c r="HN32" s="130"/>
      <c r="HO32" s="137">
        <v>2</v>
      </c>
      <c r="HP32" s="131"/>
      <c r="HQ32" s="129"/>
      <c r="HR32" s="130"/>
      <c r="HS32" s="130"/>
      <c r="HT32" s="130"/>
      <c r="HU32" s="130"/>
      <c r="HV32" s="130"/>
      <c r="HW32" s="130"/>
      <c r="HX32" s="130"/>
      <c r="HY32" s="137">
        <v>2</v>
      </c>
      <c r="HZ32" s="131"/>
      <c r="IA32" s="129"/>
      <c r="IB32" s="130"/>
      <c r="IC32" s="130"/>
      <c r="ID32" s="130"/>
      <c r="IE32" s="130"/>
      <c r="IF32" s="130"/>
      <c r="IG32" s="130"/>
      <c r="IH32" s="130"/>
      <c r="II32" s="137">
        <v>5</v>
      </c>
      <c r="IJ32" s="131"/>
      <c r="IK32" s="129"/>
      <c r="IL32" s="130"/>
      <c r="IM32" s="130"/>
      <c r="IN32" s="130"/>
      <c r="IO32" s="130"/>
      <c r="IP32" s="130"/>
      <c r="IQ32" s="130"/>
      <c r="IR32" s="130"/>
      <c r="IS32" s="130"/>
      <c r="IT32" s="130"/>
      <c r="IU32" s="130"/>
      <c r="IV32" s="130"/>
      <c r="IW32" s="131"/>
    </row>
    <row r="33" spans="1:257" ht="18">
      <c r="A33" s="1">
        <v>19</v>
      </c>
      <c r="B33" s="39" t="s">
        <v>31</v>
      </c>
      <c r="C33" s="36" t="s">
        <v>102</v>
      </c>
      <c r="D33" s="19" t="s">
        <v>15</v>
      </c>
      <c r="E33" s="20" t="s">
        <v>103</v>
      </c>
      <c r="F33" s="525" t="s">
        <v>1203</v>
      </c>
      <c r="G33" s="21" t="s">
        <v>104</v>
      </c>
      <c r="H33" s="37" t="s">
        <v>36</v>
      </c>
      <c r="I33" s="22" t="s">
        <v>105</v>
      </c>
      <c r="J33" s="22" t="s">
        <v>37</v>
      </c>
      <c r="K33" s="38" t="s">
        <v>106</v>
      </c>
      <c r="L33" s="38"/>
      <c r="M33" s="38"/>
      <c r="N33" s="38"/>
      <c r="O33" s="38"/>
      <c r="P33" s="38"/>
      <c r="Q33" s="38"/>
      <c r="R33" s="38"/>
      <c r="S33" s="38"/>
      <c r="T33" s="38"/>
      <c r="U33" s="38"/>
      <c r="V33" s="38"/>
      <c r="W33" s="38"/>
      <c r="X33" s="38"/>
      <c r="Y33" s="38"/>
      <c r="Z33" s="38"/>
      <c r="AA33" s="38"/>
      <c r="AB33" s="38"/>
      <c r="AC33" s="38"/>
      <c r="AD33" s="38"/>
      <c r="AE33" s="38"/>
      <c r="AF33" s="38"/>
      <c r="AG33" s="38"/>
      <c r="AH33" s="38"/>
      <c r="AI33" s="38"/>
      <c r="AJ33" s="38"/>
      <c r="AK33" s="38"/>
      <c r="AL33" s="38"/>
      <c r="AM33" s="38"/>
      <c r="AN33" s="38"/>
      <c r="AO33" s="38"/>
      <c r="AP33" s="38"/>
      <c r="AQ33" s="38"/>
      <c r="AR33" s="38"/>
      <c r="AS33" s="38"/>
      <c r="AT33" s="38"/>
      <c r="AU33" s="22"/>
      <c r="AV33" s="368">
        <v>5</v>
      </c>
      <c r="AW33" s="3" t="str">
        <f>IF(AV33&gt;=8.5,"A",IF(AV33&gt;=8,"B+",IF(AV33&gt;=7,"B",IF(AV33&gt;=6.5,"C+",IF(AV33&gt;=5.5,"C",IF(AV33&gt;=5,"D+",IF(AV33&gt;=4,"D","F")))))))</f>
        <v>D+</v>
      </c>
      <c r="AX33" s="4">
        <f>IF(AW33="A",4,IF(AW33="B+",3.5,IF(AW33="B",3,IF(AW33="C+",2.5,IF(AW33="C",2,IF(AW33="D+",1.5,IF(AW33="D",1,0)))))))</f>
        <v>1.5</v>
      </c>
      <c r="AY33" s="13" t="str">
        <f>TEXT(AX33,"0.0")</f>
        <v>1.5</v>
      </c>
      <c r="AZ33" s="15">
        <v>6</v>
      </c>
      <c r="BA33" s="3" t="str">
        <f>IF(AZ33&gt;=8.5,"A",IF(AZ33&gt;=8,"B+",IF(AZ33&gt;=7,"B",IF(AZ33&gt;=6.5,"C+",IF(AZ33&gt;=5.5,"C",IF(AZ33&gt;=5,"D+",IF(AZ33&gt;=4,"D","F")))))))</f>
        <v>C</v>
      </c>
      <c r="BB33" s="4">
        <f>IF(BA33="A",4,IF(BA33="B+",3.5,IF(BA33="B",3,IF(BA33="C+",2.5,IF(BA33="C",2,IF(BA33="D+",1.5,IF(BA33="D",1,0)))))))</f>
        <v>2</v>
      </c>
      <c r="BC33" s="122" t="str">
        <f>TEXT(BB33,"0.0")</f>
        <v>2.0</v>
      </c>
      <c r="BD33" s="200">
        <v>5.2</v>
      </c>
      <c r="BE33" s="225">
        <v>3</v>
      </c>
      <c r="BF33" s="225">
        <v>5</v>
      </c>
      <c r="BG33" s="116">
        <f t="shared" si="139"/>
        <v>3.9</v>
      </c>
      <c r="BH33" s="117">
        <f t="shared" si="140"/>
        <v>5.0999999999999996</v>
      </c>
      <c r="BI33" s="118" t="str">
        <f t="shared" si="141"/>
        <v>D+</v>
      </c>
      <c r="BJ33" s="119">
        <f t="shared" si="142"/>
        <v>1.5</v>
      </c>
      <c r="BK33" s="119" t="str">
        <f t="shared" si="143"/>
        <v>1.5</v>
      </c>
      <c r="BL33" s="137">
        <v>4</v>
      </c>
      <c r="BM33" s="268">
        <v>4</v>
      </c>
      <c r="BN33" s="263">
        <v>6.3</v>
      </c>
      <c r="BO33" s="230">
        <v>5</v>
      </c>
      <c r="BP33" s="230"/>
      <c r="BQ33" s="116">
        <f t="shared" si="144"/>
        <v>5.5</v>
      </c>
      <c r="BR33" s="117">
        <f t="shared" si="145"/>
        <v>5.5</v>
      </c>
      <c r="BS33" s="118" t="str">
        <f t="shared" si="146"/>
        <v>C</v>
      </c>
      <c r="BT33" s="119">
        <f t="shared" si="147"/>
        <v>2</v>
      </c>
      <c r="BU33" s="119" t="str">
        <f t="shared" si="148"/>
        <v>2.0</v>
      </c>
      <c r="BV33" s="137">
        <v>2</v>
      </c>
      <c r="BW33" s="138">
        <v>2</v>
      </c>
      <c r="BX33" s="148">
        <v>5.8</v>
      </c>
      <c r="BY33" s="239">
        <v>4</v>
      </c>
      <c r="BZ33" s="239"/>
      <c r="CA33" s="116">
        <f t="shared" si="149"/>
        <v>4.7</v>
      </c>
      <c r="CB33" s="117">
        <f t="shared" si="150"/>
        <v>4.7</v>
      </c>
      <c r="CC33" s="118" t="str">
        <f t="shared" si="151"/>
        <v>D</v>
      </c>
      <c r="CD33" s="119">
        <f t="shared" si="152"/>
        <v>1</v>
      </c>
      <c r="CE33" s="119" t="str">
        <f t="shared" si="153"/>
        <v>1.0</v>
      </c>
      <c r="CF33" s="137">
        <v>2</v>
      </c>
      <c r="CG33" s="138">
        <v>2</v>
      </c>
      <c r="CH33" s="200">
        <v>5.3</v>
      </c>
      <c r="CI33" s="230">
        <v>5</v>
      </c>
      <c r="CJ33" s="230"/>
      <c r="CK33" s="116">
        <f t="shared" si="154"/>
        <v>5.0999999999999996</v>
      </c>
      <c r="CL33" s="117">
        <f t="shared" si="155"/>
        <v>5.0999999999999996</v>
      </c>
      <c r="CM33" s="118" t="str">
        <f t="shared" si="156"/>
        <v>D+</v>
      </c>
      <c r="CN33" s="119">
        <f t="shared" si="157"/>
        <v>1.5</v>
      </c>
      <c r="CO33" s="119" t="str">
        <f t="shared" si="158"/>
        <v>1.5</v>
      </c>
      <c r="CP33" s="155">
        <v>2</v>
      </c>
      <c r="CQ33" s="156">
        <v>2</v>
      </c>
      <c r="CR33" s="215">
        <v>6</v>
      </c>
      <c r="CS33" s="189">
        <v>7</v>
      </c>
      <c r="CT33" s="189"/>
      <c r="CU33" s="116">
        <f t="shared" si="159"/>
        <v>6.6</v>
      </c>
      <c r="CV33" s="117">
        <f t="shared" si="160"/>
        <v>6.6</v>
      </c>
      <c r="CW33" s="118" t="str">
        <f t="shared" si="161"/>
        <v>C+</v>
      </c>
      <c r="CX33" s="119">
        <f t="shared" si="162"/>
        <v>2.5</v>
      </c>
      <c r="CY33" s="119" t="str">
        <f t="shared" si="163"/>
        <v>2.5</v>
      </c>
      <c r="CZ33" s="137">
        <v>1</v>
      </c>
      <c r="DA33" s="138">
        <v>1</v>
      </c>
      <c r="DB33" s="171">
        <v>4.3</v>
      </c>
      <c r="DC33" s="239"/>
      <c r="DD33" s="239"/>
      <c r="DE33" s="116">
        <f t="shared" si="164"/>
        <v>1.7</v>
      </c>
      <c r="DF33" s="117">
        <f t="shared" si="165"/>
        <v>1.7</v>
      </c>
      <c r="DG33" s="118" t="str">
        <f t="shared" si="166"/>
        <v>F</v>
      </c>
      <c r="DH33" s="119">
        <f t="shared" si="167"/>
        <v>0</v>
      </c>
      <c r="DI33" s="119" t="str">
        <f t="shared" si="168"/>
        <v>0.0</v>
      </c>
      <c r="DJ33" s="137">
        <v>2</v>
      </c>
      <c r="DK33" s="138"/>
      <c r="DL33" s="301">
        <f t="shared" si="169"/>
        <v>13</v>
      </c>
      <c r="DM33" s="310">
        <f t="shared" si="170"/>
        <v>1.3461538461538463</v>
      </c>
      <c r="DN33" s="312" t="str">
        <f t="shared" si="171"/>
        <v>1.35</v>
      </c>
      <c r="DO33" s="296" t="str">
        <f t="shared" si="172"/>
        <v>Lên lớp</v>
      </c>
      <c r="DP33" s="297">
        <f t="shared" si="173"/>
        <v>11</v>
      </c>
      <c r="DQ33" s="298">
        <f t="shared" si="174"/>
        <v>1.5909090909090908</v>
      </c>
      <c r="DR33" s="296" t="str">
        <f t="shared" si="175"/>
        <v>Lên lớp</v>
      </c>
      <c r="DT33" s="148">
        <v>7</v>
      </c>
      <c r="DU33" s="239">
        <v>5</v>
      </c>
      <c r="DV33" s="239"/>
      <c r="DW33" s="116">
        <f t="shared" si="176"/>
        <v>5.8</v>
      </c>
      <c r="DX33" s="117">
        <f t="shared" si="177"/>
        <v>5.8</v>
      </c>
      <c r="DY33" s="118" t="str">
        <f t="shared" si="178"/>
        <v>C</v>
      </c>
      <c r="DZ33" s="119">
        <f t="shared" si="179"/>
        <v>2</v>
      </c>
      <c r="EA33" s="119" t="str">
        <f t="shared" si="180"/>
        <v>2.0</v>
      </c>
      <c r="EB33" s="137">
        <v>2</v>
      </c>
      <c r="EC33" s="138">
        <v>2</v>
      </c>
      <c r="ED33" s="148">
        <v>5</v>
      </c>
      <c r="EE33" s="189">
        <v>7</v>
      </c>
      <c r="EF33" s="189"/>
      <c r="EG33" s="116">
        <f>ROUND((ED33*0.4+EE33*0.6),1)</f>
        <v>6.2</v>
      </c>
      <c r="EH33" s="117">
        <f>ROUND(MAX((ED33*0.4+EE33*0.6),(ED33*0.4+EF33*0.6)),1)</f>
        <v>6.2</v>
      </c>
      <c r="EI33" s="118" t="str">
        <f>IF(EH33&gt;=8.5,"A",IF(EH33&gt;=8,"B+",IF(EH33&gt;=7,"B",IF(EH33&gt;=6.5,"C+",IF(EH33&gt;=5.5,"C",IF(EH33&gt;=5,"D+",IF(EH33&gt;=4,"D","F")))))))</f>
        <v>C</v>
      </c>
      <c r="EJ33" s="119">
        <f>IF(EI33="A",4,IF(EI33="B+",3.5,IF(EI33="B",3,IF(EI33="C+",2.5,IF(EI33="C",2,IF(EI33="D+",1.5,IF(EI33="D",1,0)))))))</f>
        <v>2</v>
      </c>
      <c r="EK33" s="119" t="str">
        <f>TEXT(EJ33,"0.0")</f>
        <v>2.0</v>
      </c>
      <c r="EL33" s="137">
        <v>3</v>
      </c>
      <c r="EM33" s="157">
        <v>3</v>
      </c>
      <c r="EN33" s="248">
        <v>5.0999999999999996</v>
      </c>
      <c r="EO33" s="239">
        <v>5</v>
      </c>
      <c r="EP33" s="239"/>
      <c r="EQ33" s="116">
        <f>ROUND((EN33*0.4+EO33*0.6),1)</f>
        <v>5</v>
      </c>
      <c r="ER33" s="117">
        <f>ROUND(MAX((EN33*0.4+EO33*0.6),(EN33*0.4+EP33*0.6)),1)</f>
        <v>5</v>
      </c>
      <c r="ES33" s="118" t="str">
        <f>IF(ER33&gt;=8.5,"A",IF(ER33&gt;=8,"B+",IF(ER33&gt;=7,"B",IF(ER33&gt;=6.5,"C+",IF(ER33&gt;=5.5,"C",IF(ER33&gt;=5,"D+",IF(ER33&gt;=4,"D","F")))))))</f>
        <v>D+</v>
      </c>
      <c r="ET33" s="119">
        <f>IF(ES33="A",4,IF(ES33="B+",3.5,IF(ES33="B",3,IF(ES33="C+",2.5,IF(ES33="C",2,IF(ES33="D+",1.5,IF(ES33="D",1,0)))))))</f>
        <v>1.5</v>
      </c>
      <c r="EU33" s="119" t="str">
        <f>TEXT(ET33,"0.0")</f>
        <v>1.5</v>
      </c>
      <c r="EV33" s="137">
        <v>3</v>
      </c>
      <c r="EW33" s="138">
        <v>3</v>
      </c>
      <c r="EX33" s="209">
        <v>7.8</v>
      </c>
      <c r="EY33" s="239">
        <v>7</v>
      </c>
      <c r="EZ33" s="239"/>
      <c r="FA33" s="116">
        <f>ROUND((EX33*0.4+EY33*0.6),1)</f>
        <v>7.3</v>
      </c>
      <c r="FB33" s="117">
        <f>ROUND(MAX((EX33*0.4+EY33*0.6),(EX33*0.4+EZ33*0.6)),1)</f>
        <v>7.3</v>
      </c>
      <c r="FC33" s="118" t="str">
        <f>IF(FB33&gt;=8.5,"A",IF(FB33&gt;=8,"B+",IF(FB33&gt;=7,"B",IF(FB33&gt;=6.5,"C+",IF(FB33&gt;=5.5,"C",IF(FB33&gt;=5,"D+",IF(FB33&gt;=4,"D","F")))))))</f>
        <v>B</v>
      </c>
      <c r="FD33" s="119">
        <f>IF(FC33="A",4,IF(FC33="B+",3.5,IF(FC33="B",3,IF(FC33="C+",2.5,IF(FC33="C",2,IF(FC33="D+",1.5,IF(FC33="D",1,0)))))))</f>
        <v>3</v>
      </c>
      <c r="FE33" s="119" t="str">
        <f>TEXT(FD33,"0.0")</f>
        <v>3.0</v>
      </c>
      <c r="FF33" s="137">
        <v>3</v>
      </c>
      <c r="FG33" s="138">
        <v>3</v>
      </c>
      <c r="FH33" s="209">
        <v>5.3</v>
      </c>
      <c r="FI33" s="239">
        <v>6</v>
      </c>
      <c r="FJ33" s="239"/>
      <c r="FK33" s="116">
        <f>ROUND((FH33*0.4+FI33*0.6),1)</f>
        <v>5.7</v>
      </c>
      <c r="FL33" s="117">
        <f>ROUND(MAX((FH33*0.4+FI33*0.6),(FH33*0.4+FJ33*0.6)),1)</f>
        <v>5.7</v>
      </c>
      <c r="FM33" s="118" t="str">
        <f>IF(FL33&gt;=8.5,"A",IF(FL33&gt;=8,"B+",IF(FL33&gt;=7,"B",IF(FL33&gt;=6.5,"C+",IF(FL33&gt;=5.5,"C",IF(FL33&gt;=5,"D+",IF(FL33&gt;=4,"D","F")))))))</f>
        <v>C</v>
      </c>
      <c r="FN33" s="119">
        <f>IF(FM33="A",4,IF(FM33="B+",3.5,IF(FM33="B",3,IF(FM33="C+",2.5,IF(FM33="C",2,IF(FM33="D+",1.5,IF(FM33="D",1,0)))))))</f>
        <v>2</v>
      </c>
      <c r="FO33" s="119" t="str">
        <f>TEXT(FN33,"0.0")</f>
        <v>2.0</v>
      </c>
      <c r="FP33" s="137">
        <v>3</v>
      </c>
      <c r="FQ33" s="138">
        <v>3</v>
      </c>
      <c r="FR33" s="148">
        <v>5</v>
      </c>
      <c r="FS33" s="189">
        <v>8</v>
      </c>
      <c r="FT33" s="189"/>
      <c r="FU33" s="116">
        <f>ROUND((FR33*0.4+FS33*0.6),1)</f>
        <v>6.8</v>
      </c>
      <c r="FV33" s="117">
        <f>ROUND(MAX((FR33*0.4+FS33*0.6),(FR33*0.4+FT33*0.6)),1)</f>
        <v>6.8</v>
      </c>
      <c r="FW33" s="118" t="str">
        <f>IF(FV33&gt;=8.5,"A",IF(FV33&gt;=8,"B+",IF(FV33&gt;=7,"B",IF(FV33&gt;=6.5,"C+",IF(FV33&gt;=5.5,"C",IF(FV33&gt;=5,"D+",IF(FV33&gt;=4,"D","F")))))))</f>
        <v>C+</v>
      </c>
      <c r="FX33" s="119">
        <f>IF(FW33="A",4,IF(FW33="B+",3.5,IF(FW33="B",3,IF(FW33="C+",2.5,IF(FW33="C",2,IF(FW33="D+",1.5,IF(FW33="D",1,0)))))))</f>
        <v>2.5</v>
      </c>
      <c r="FY33" s="119" t="str">
        <f>TEXT(FX33,"0.0")</f>
        <v>2.5</v>
      </c>
      <c r="FZ33" s="137">
        <v>2</v>
      </c>
      <c r="GA33" s="138">
        <v>2</v>
      </c>
      <c r="GB33" s="148">
        <v>6</v>
      </c>
      <c r="GC33" s="189">
        <v>6</v>
      </c>
      <c r="GD33" s="189"/>
      <c r="GE33" s="116">
        <f>ROUND((GB33*0.4+GC33*0.6),1)</f>
        <v>6</v>
      </c>
      <c r="GF33" s="117">
        <f>ROUND(MAX((GB33*0.4+GC33*0.6),(GB33*0.4+GD33*0.6)),1)</f>
        <v>6</v>
      </c>
      <c r="GG33" s="118" t="str">
        <f>IF(GF33&gt;=8.5,"A",IF(GF33&gt;=8,"B+",IF(GF33&gt;=7,"B",IF(GF33&gt;=6.5,"C+",IF(GF33&gt;=5.5,"C",IF(GF33&gt;=5,"D+",IF(GF33&gt;=4,"D","F")))))))</f>
        <v>C</v>
      </c>
      <c r="GH33" s="119">
        <f>IF(GG33="A",4,IF(GG33="B+",3.5,IF(GG33="B",3,IF(GG33="C+",2.5,IF(GG33="C",2,IF(GG33="D+",1.5,IF(GG33="D",1,0)))))))</f>
        <v>2</v>
      </c>
      <c r="GI33" s="119" t="str">
        <f>TEXT(GH33,"0.0")</f>
        <v>2.0</v>
      </c>
      <c r="GJ33" s="137">
        <v>2</v>
      </c>
      <c r="GK33" s="138">
        <v>2</v>
      </c>
      <c r="GL33" s="301">
        <f>EB33+EL33+EV33+FF33+FP33+FZ33+GJ33</f>
        <v>18</v>
      </c>
      <c r="GM33" s="310">
        <f>(DZ33*EB33+EJ33*EL33+ET33*EV33+FD33*FF33+FN33*FP33+FX33*FZ33+GH33*GJ33)/GL33</f>
        <v>2.1388888888888888</v>
      </c>
      <c r="GN33" s="312" t="str">
        <f>TEXT(GM33,"0.00")</f>
        <v>2.14</v>
      </c>
      <c r="GO33" s="189" t="str">
        <f>IF(AND(GM33&lt;1),"Cảnh báo KQHT","Lên lớp")</f>
        <v>Lên lớp</v>
      </c>
      <c r="GP33" s="526">
        <f>DL33+GL33</f>
        <v>31</v>
      </c>
      <c r="GQ33" s="310">
        <f>(DL33*DM33+GL33*GM33)/GP33</f>
        <v>1.8064516129032258</v>
      </c>
      <c r="GR33" s="312" t="str">
        <f>TEXT(GQ33,"0.00")</f>
        <v>1.81</v>
      </c>
      <c r="GS33" s="527">
        <f>GK33+GA33+FQ33+FG33+EW33+EM33+EC33+DK33+DA33+CQ33+CG33+BW33+BM33</f>
        <v>29</v>
      </c>
      <c r="GT33" s="528">
        <f>(GK33*GH33+GA33*FX33+FQ33*FN33+FG33*FD33+EW33*ET33+EM33*EJ33+EC33*DZ33+DK33*DH33+DA33*CX33+CQ33*CN33+CG33*CD33+BW33*BT33+BM33*BJ33)/GS33</f>
        <v>1.9310344827586208</v>
      </c>
      <c r="GU33" s="529" t="str">
        <f>IF(AND(GT33&lt;1.2),"Cảnh báo KQHT","Lên lớp")</f>
        <v>Lên lớp</v>
      </c>
      <c r="GV33" s="131"/>
      <c r="GW33" s="129"/>
      <c r="GX33" s="130"/>
      <c r="GY33" s="130"/>
      <c r="GZ33" s="130"/>
      <c r="HA33" s="130"/>
      <c r="HB33" s="130"/>
      <c r="HC33" s="130"/>
      <c r="HD33" s="130"/>
      <c r="HE33" s="130"/>
      <c r="HF33" s="131"/>
      <c r="HG33" s="129"/>
      <c r="HH33" s="130"/>
      <c r="HI33" s="130"/>
      <c r="HJ33" s="130"/>
      <c r="HK33" s="130"/>
      <c r="HL33" s="130"/>
      <c r="HM33" s="130"/>
      <c r="HN33" s="130"/>
      <c r="HO33" s="130"/>
      <c r="HP33" s="131"/>
      <c r="HQ33" s="129"/>
      <c r="HR33" s="130"/>
      <c r="HS33" s="130"/>
      <c r="HT33" s="130"/>
      <c r="HU33" s="130"/>
      <c r="HV33" s="130"/>
      <c r="HW33" s="130"/>
      <c r="HX33" s="130"/>
      <c r="HY33" s="130"/>
      <c r="HZ33" s="131"/>
      <c r="IA33" s="129"/>
      <c r="IB33" s="130"/>
      <c r="IC33" s="130"/>
      <c r="ID33" s="130"/>
      <c r="IE33" s="130"/>
      <c r="IF33" s="130"/>
      <c r="IG33" s="130"/>
      <c r="IH33" s="130"/>
      <c r="II33" s="130"/>
      <c r="IJ33" s="131"/>
    </row>
    <row r="34" spans="1:257" ht="18">
      <c r="A34" s="1">
        <v>2</v>
      </c>
      <c r="B34" s="22" t="s">
        <v>31</v>
      </c>
      <c r="C34" s="36" t="s">
        <v>39</v>
      </c>
      <c r="D34" s="19" t="s">
        <v>40</v>
      </c>
      <c r="E34" s="20" t="s">
        <v>25</v>
      </c>
      <c r="F34" s="525" t="s">
        <v>999</v>
      </c>
      <c r="G34" s="21" t="s">
        <v>41</v>
      </c>
      <c r="H34" s="37" t="s">
        <v>36</v>
      </c>
      <c r="I34" s="22" t="s">
        <v>42</v>
      </c>
      <c r="J34" s="22" t="s">
        <v>37</v>
      </c>
      <c r="K34" s="38" t="s">
        <v>38</v>
      </c>
      <c r="L34" s="38"/>
      <c r="M34" s="38"/>
      <c r="N34" s="38"/>
      <c r="O34" s="38"/>
      <c r="P34" s="38"/>
      <c r="Q34" s="38"/>
      <c r="R34" s="38"/>
      <c r="S34" s="38"/>
      <c r="T34" s="38"/>
      <c r="U34" s="38"/>
      <c r="V34" s="38"/>
      <c r="W34" s="38"/>
      <c r="X34" s="38"/>
      <c r="Y34" s="38"/>
      <c r="Z34" s="38"/>
      <c r="AA34" s="38"/>
      <c r="AB34" s="38"/>
      <c r="AC34" s="38"/>
      <c r="AD34" s="38"/>
      <c r="AE34" s="38"/>
      <c r="AF34" s="38"/>
      <c r="AG34" s="38"/>
      <c r="AH34" s="38"/>
      <c r="AI34" s="38"/>
      <c r="AJ34" s="38"/>
      <c r="AK34" s="38"/>
      <c r="AL34" s="38"/>
      <c r="AM34" s="38"/>
      <c r="AN34" s="38"/>
      <c r="AO34" s="38"/>
      <c r="AP34" s="38"/>
      <c r="AQ34" s="38"/>
      <c r="AR34" s="38"/>
      <c r="AS34" s="38"/>
      <c r="AT34" s="38"/>
      <c r="AU34" s="22"/>
      <c r="AV34" s="368">
        <v>5.7</v>
      </c>
      <c r="AW34" s="3" t="str">
        <f>IF(AV34&gt;=8.5,"A",IF(AV34&gt;=8,"B+",IF(AV34&gt;=7,"B",IF(AV34&gt;=6.5,"C+",IF(AV34&gt;=5.5,"C",IF(AV34&gt;=5,"D+",IF(AV34&gt;=4,"D","F")))))))</f>
        <v>C</v>
      </c>
      <c r="AX34" s="4">
        <f>IF(AW34="A",4,IF(AW34="B+",3.5,IF(AW34="B",3,IF(AW34="C+",2.5,IF(AW34="C",2,IF(AW34="D+",1.5,IF(AW34="D",1,0)))))))</f>
        <v>2</v>
      </c>
      <c r="AY34" s="13" t="str">
        <f>TEXT(AX34,"0.0")</f>
        <v>2.0</v>
      </c>
      <c r="AZ34" s="15">
        <v>7</v>
      </c>
      <c r="BA34" s="3" t="str">
        <f>IF(AZ34&gt;=8.5,"A",IF(AZ34&gt;=8,"B+",IF(AZ34&gt;=7,"B",IF(AZ34&gt;=6.5,"C+",IF(AZ34&gt;=5.5,"C",IF(AZ34&gt;=5,"D+",IF(AZ34&gt;=4,"D","F")))))))</f>
        <v>B</v>
      </c>
      <c r="BB34" s="4">
        <f>IF(BA34="A",4,IF(BA34="B+",3.5,IF(BA34="B",3,IF(BA34="C+",2.5,IF(BA34="C",2,IF(BA34="D+",1.5,IF(BA34="D",1,0)))))))</f>
        <v>3</v>
      </c>
      <c r="BC34" s="122" t="str">
        <f>TEXT(BB34,"0.0")</f>
        <v>3.0</v>
      </c>
      <c r="BD34" s="200">
        <v>7.7</v>
      </c>
      <c r="BE34" s="225">
        <v>4</v>
      </c>
      <c r="BF34" s="225"/>
      <c r="BG34" s="116">
        <f t="shared" si="139"/>
        <v>5.5</v>
      </c>
      <c r="BH34" s="117">
        <f t="shared" si="140"/>
        <v>5.5</v>
      </c>
      <c r="BI34" s="118" t="str">
        <f t="shared" si="141"/>
        <v>C</v>
      </c>
      <c r="BJ34" s="119">
        <f t="shared" si="142"/>
        <v>2</v>
      </c>
      <c r="BK34" s="119" t="str">
        <f t="shared" si="143"/>
        <v>2.0</v>
      </c>
      <c r="BL34" s="137">
        <v>4</v>
      </c>
      <c r="BM34" s="268">
        <v>4</v>
      </c>
      <c r="BN34" s="263">
        <v>6.7</v>
      </c>
      <c r="BO34" s="230">
        <v>6</v>
      </c>
      <c r="BP34" s="230"/>
      <c r="BQ34" s="116">
        <f t="shared" si="144"/>
        <v>6.3</v>
      </c>
      <c r="BR34" s="117">
        <f t="shared" si="145"/>
        <v>6.3</v>
      </c>
      <c r="BS34" s="118" t="str">
        <f t="shared" si="146"/>
        <v>C</v>
      </c>
      <c r="BT34" s="119">
        <f t="shared" si="147"/>
        <v>2</v>
      </c>
      <c r="BU34" s="119" t="str">
        <f t="shared" si="148"/>
        <v>2.0</v>
      </c>
      <c r="BV34" s="137">
        <v>2</v>
      </c>
      <c r="BW34" s="138">
        <v>2</v>
      </c>
      <c r="BX34" s="148">
        <v>7.4</v>
      </c>
      <c r="BY34" s="239">
        <v>3</v>
      </c>
      <c r="BZ34" s="239"/>
      <c r="CA34" s="116">
        <f t="shared" si="149"/>
        <v>4.8</v>
      </c>
      <c r="CB34" s="117">
        <f t="shared" si="150"/>
        <v>4.8</v>
      </c>
      <c r="CC34" s="118" t="str">
        <f t="shared" si="151"/>
        <v>D</v>
      </c>
      <c r="CD34" s="119">
        <f t="shared" si="152"/>
        <v>1</v>
      </c>
      <c r="CE34" s="119" t="str">
        <f t="shared" si="153"/>
        <v>1.0</v>
      </c>
      <c r="CF34" s="137">
        <v>2</v>
      </c>
      <c r="CG34" s="138">
        <v>2</v>
      </c>
      <c r="CH34" s="200">
        <v>8</v>
      </c>
      <c r="CI34" s="230">
        <v>4</v>
      </c>
      <c r="CJ34" s="230"/>
      <c r="CK34" s="116">
        <f t="shared" si="154"/>
        <v>5.6</v>
      </c>
      <c r="CL34" s="117">
        <f t="shared" si="155"/>
        <v>5.6</v>
      </c>
      <c r="CM34" s="118" t="str">
        <f t="shared" si="156"/>
        <v>C</v>
      </c>
      <c r="CN34" s="119">
        <f t="shared" si="157"/>
        <v>2</v>
      </c>
      <c r="CO34" s="119" t="str">
        <f t="shared" si="158"/>
        <v>2.0</v>
      </c>
      <c r="CP34" s="155">
        <v>2</v>
      </c>
      <c r="CQ34" s="156">
        <v>2</v>
      </c>
      <c r="CR34" s="215">
        <v>7</v>
      </c>
      <c r="CS34" s="189">
        <v>7</v>
      </c>
      <c r="CT34" s="189"/>
      <c r="CU34" s="116">
        <f t="shared" si="159"/>
        <v>7</v>
      </c>
      <c r="CV34" s="117">
        <f t="shared" si="160"/>
        <v>7</v>
      </c>
      <c r="CW34" s="118" t="str">
        <f t="shared" si="161"/>
        <v>B</v>
      </c>
      <c r="CX34" s="119">
        <f t="shared" si="162"/>
        <v>3</v>
      </c>
      <c r="CY34" s="119" t="str">
        <f t="shared" si="163"/>
        <v>3.0</v>
      </c>
      <c r="CZ34" s="137">
        <v>1</v>
      </c>
      <c r="DA34" s="138">
        <v>1</v>
      </c>
      <c r="DB34" s="148">
        <v>7.3</v>
      </c>
      <c r="DC34" s="239">
        <v>4</v>
      </c>
      <c r="DD34" s="239"/>
      <c r="DE34" s="116">
        <f t="shared" si="164"/>
        <v>5.3</v>
      </c>
      <c r="DF34" s="117">
        <f t="shared" si="165"/>
        <v>5.3</v>
      </c>
      <c r="DG34" s="118" t="str">
        <f t="shared" si="166"/>
        <v>D+</v>
      </c>
      <c r="DH34" s="119">
        <f t="shared" si="167"/>
        <v>1.5</v>
      </c>
      <c r="DI34" s="119" t="str">
        <f t="shared" si="168"/>
        <v>1.5</v>
      </c>
      <c r="DJ34" s="137">
        <v>2</v>
      </c>
      <c r="DK34" s="138">
        <v>2</v>
      </c>
      <c r="DL34" s="301">
        <f t="shared" si="169"/>
        <v>13</v>
      </c>
      <c r="DM34" s="310">
        <f t="shared" si="170"/>
        <v>1.8461538461538463</v>
      </c>
      <c r="DN34" s="312" t="str">
        <f t="shared" si="171"/>
        <v>1.85</v>
      </c>
      <c r="DO34" s="296" t="str">
        <f t="shared" si="172"/>
        <v>Lên lớp</v>
      </c>
      <c r="DP34" s="297">
        <f t="shared" si="173"/>
        <v>13</v>
      </c>
      <c r="DQ34" s="298">
        <f t="shared" si="174"/>
        <v>1.8461538461538463</v>
      </c>
      <c r="DR34" s="296" t="str">
        <f t="shared" si="175"/>
        <v>Lên lớp</v>
      </c>
      <c r="DT34" s="395">
        <v>8.4</v>
      </c>
      <c r="DU34" s="239">
        <v>6</v>
      </c>
      <c r="DV34" s="239"/>
      <c r="DW34" s="116">
        <f t="shared" si="176"/>
        <v>7</v>
      </c>
      <c r="DX34" s="117">
        <f t="shared" si="177"/>
        <v>7</v>
      </c>
      <c r="DY34" s="118" t="str">
        <f t="shared" si="178"/>
        <v>B</v>
      </c>
      <c r="DZ34" s="119">
        <f t="shared" si="179"/>
        <v>3</v>
      </c>
      <c r="EA34" s="119" t="str">
        <f t="shared" si="180"/>
        <v>3.0</v>
      </c>
      <c r="EB34" s="137">
        <v>2</v>
      </c>
      <c r="EC34" s="138">
        <v>2</v>
      </c>
      <c r="ED34" s="148">
        <v>8.4</v>
      </c>
      <c r="EE34" s="236"/>
      <c r="EF34" s="189">
        <v>7</v>
      </c>
      <c r="EG34" s="116">
        <f>ROUND((ED34*0.4+EE34*0.6),1)</f>
        <v>3.4</v>
      </c>
      <c r="EH34" s="117">
        <f>ROUND(MAX((ED34*0.4+EE34*0.6),(ED34*0.4+EF34*0.6)),1)</f>
        <v>7.6</v>
      </c>
      <c r="EI34" s="118" t="str">
        <f>IF(EH34&gt;=8.5,"A",IF(EH34&gt;=8,"B+",IF(EH34&gt;=7,"B",IF(EH34&gt;=6.5,"C+",IF(EH34&gt;=5.5,"C",IF(EH34&gt;=5,"D+",IF(EH34&gt;=4,"D","F")))))))</f>
        <v>B</v>
      </c>
      <c r="EJ34" s="119">
        <f>IF(EI34="A",4,IF(EI34="B+",3.5,IF(EI34="B",3,IF(EI34="C+",2.5,IF(EI34="C",2,IF(EI34="D+",1.5,IF(EI34="D",1,0)))))))</f>
        <v>3</v>
      </c>
      <c r="EK34" s="119" t="str">
        <f>TEXT(EJ34,"0.0")</f>
        <v>3.0</v>
      </c>
      <c r="EL34" s="137">
        <v>3</v>
      </c>
      <c r="EM34" s="157">
        <v>3</v>
      </c>
      <c r="EN34" s="248">
        <v>7.6</v>
      </c>
      <c r="EO34" s="239">
        <v>6</v>
      </c>
      <c r="EP34" s="239"/>
      <c r="EQ34" s="116">
        <f>ROUND((EN34*0.4+EO34*0.6),1)</f>
        <v>6.6</v>
      </c>
      <c r="ER34" s="117">
        <f>ROUND(MAX((EN34*0.4+EO34*0.6),(EN34*0.4+EP34*0.6)),1)</f>
        <v>6.6</v>
      </c>
      <c r="ES34" s="118" t="str">
        <f>IF(ER34&gt;=8.5,"A",IF(ER34&gt;=8,"B+",IF(ER34&gt;=7,"B",IF(ER34&gt;=6.5,"C+",IF(ER34&gt;=5.5,"C",IF(ER34&gt;=5,"D+",IF(ER34&gt;=4,"D","F")))))))</f>
        <v>C+</v>
      </c>
      <c r="ET34" s="119">
        <f>IF(ES34="A",4,IF(ES34="B+",3.5,IF(ES34="B",3,IF(ES34="C+",2.5,IF(ES34="C",2,IF(ES34="D+",1.5,IF(ES34="D",1,0)))))))</f>
        <v>2.5</v>
      </c>
      <c r="EU34" s="119" t="str">
        <f>TEXT(ET34,"0.0")</f>
        <v>2.5</v>
      </c>
      <c r="EV34" s="137">
        <v>3</v>
      </c>
      <c r="EW34" s="138">
        <v>3</v>
      </c>
      <c r="EX34" s="209">
        <v>8.4</v>
      </c>
      <c r="EY34" s="239">
        <v>8</v>
      </c>
      <c r="EZ34" s="239"/>
      <c r="FA34" s="116">
        <f>ROUND((EX34*0.4+EY34*0.6),1)</f>
        <v>8.1999999999999993</v>
      </c>
      <c r="FB34" s="117">
        <f>ROUND(MAX((EX34*0.4+EY34*0.6),(EX34*0.4+EZ34*0.6)),1)</f>
        <v>8.1999999999999993</v>
      </c>
      <c r="FC34" s="118" t="str">
        <f>IF(FB34&gt;=8.5,"A",IF(FB34&gt;=8,"B+",IF(FB34&gt;=7,"B",IF(FB34&gt;=6.5,"C+",IF(FB34&gt;=5.5,"C",IF(FB34&gt;=5,"D+",IF(FB34&gt;=4,"D","F")))))))</f>
        <v>B+</v>
      </c>
      <c r="FD34" s="119">
        <f>IF(FC34="A",4,IF(FC34="B+",3.5,IF(FC34="B",3,IF(FC34="C+",2.5,IF(FC34="C",2,IF(FC34="D+",1.5,IF(FC34="D",1,0)))))))</f>
        <v>3.5</v>
      </c>
      <c r="FE34" s="119" t="str">
        <f>TEXT(FD34,"0.0")</f>
        <v>3.5</v>
      </c>
      <c r="FF34" s="137">
        <v>3</v>
      </c>
      <c r="FG34" s="138">
        <v>3</v>
      </c>
      <c r="FH34" s="209">
        <v>7.4</v>
      </c>
      <c r="FI34" s="239">
        <v>4</v>
      </c>
      <c r="FJ34" s="239"/>
      <c r="FK34" s="116">
        <f>ROUND((FH34*0.4+FI34*0.6),1)</f>
        <v>5.4</v>
      </c>
      <c r="FL34" s="117">
        <f>ROUND(MAX((FH34*0.4+FI34*0.6),(FH34*0.4+FJ34*0.6)),1)</f>
        <v>5.4</v>
      </c>
      <c r="FM34" s="118" t="str">
        <f>IF(FL34&gt;=8.5,"A",IF(FL34&gt;=8,"B+",IF(FL34&gt;=7,"B",IF(FL34&gt;=6.5,"C+",IF(FL34&gt;=5.5,"C",IF(FL34&gt;=5,"D+",IF(FL34&gt;=4,"D","F")))))))</f>
        <v>D+</v>
      </c>
      <c r="FN34" s="119">
        <f>IF(FM34="A",4,IF(FM34="B+",3.5,IF(FM34="B",3,IF(FM34="C+",2.5,IF(FM34="C",2,IF(FM34="D+",1.5,IF(FM34="D",1,0)))))))</f>
        <v>1.5</v>
      </c>
      <c r="FO34" s="119" t="str">
        <f>TEXT(FN34,"0.0")</f>
        <v>1.5</v>
      </c>
      <c r="FP34" s="137">
        <v>3</v>
      </c>
      <c r="FQ34" s="138">
        <v>3</v>
      </c>
      <c r="FR34" s="148">
        <v>7.3</v>
      </c>
      <c r="FS34" s="189">
        <v>7</v>
      </c>
      <c r="FT34" s="189"/>
      <c r="FU34" s="116">
        <f>ROUND((FR34*0.4+FS34*0.6),1)</f>
        <v>7.1</v>
      </c>
      <c r="FV34" s="117">
        <f>ROUND(MAX((FR34*0.4+FS34*0.6),(FR34*0.4+FT34*0.6)),1)</f>
        <v>7.1</v>
      </c>
      <c r="FW34" s="118" t="str">
        <f>IF(FV34&gt;=8.5,"A",IF(FV34&gt;=8,"B+",IF(FV34&gt;=7,"B",IF(FV34&gt;=6.5,"C+",IF(FV34&gt;=5.5,"C",IF(FV34&gt;=5,"D+",IF(FV34&gt;=4,"D","F")))))))</f>
        <v>B</v>
      </c>
      <c r="FX34" s="119">
        <f>IF(FW34="A",4,IF(FW34="B+",3.5,IF(FW34="B",3,IF(FW34="C+",2.5,IF(FW34="C",2,IF(FW34="D+",1.5,IF(FW34="D",1,0)))))))</f>
        <v>3</v>
      </c>
      <c r="FY34" s="119" t="str">
        <f>TEXT(FX34,"0.0")</f>
        <v>3.0</v>
      </c>
      <c r="FZ34" s="137">
        <v>2</v>
      </c>
      <c r="GA34" s="138">
        <v>2</v>
      </c>
      <c r="GB34" s="395">
        <v>6.8</v>
      </c>
      <c r="GC34" s="189">
        <v>8</v>
      </c>
      <c r="GD34" s="189"/>
      <c r="GE34" s="116">
        <f>ROUND((GB34*0.4+GC34*0.6),1)</f>
        <v>7.5</v>
      </c>
      <c r="GF34" s="117">
        <f>ROUND(MAX((GB34*0.4+GC34*0.6),(GB34*0.4+GD34*0.6)),1)</f>
        <v>7.5</v>
      </c>
      <c r="GG34" s="118" t="str">
        <f>IF(GF34&gt;=8.5,"A",IF(GF34&gt;=8,"B+",IF(GF34&gt;=7,"B",IF(GF34&gt;=6.5,"C+",IF(GF34&gt;=5.5,"C",IF(GF34&gt;=5,"D+",IF(GF34&gt;=4,"D","F")))))))</f>
        <v>B</v>
      </c>
      <c r="GH34" s="119">
        <f>IF(GG34="A",4,IF(GG34="B+",3.5,IF(GG34="B",3,IF(GG34="C+",2.5,IF(GG34="C",2,IF(GG34="D+",1.5,IF(GG34="D",1,0)))))))</f>
        <v>3</v>
      </c>
      <c r="GI34" s="119" t="str">
        <f>TEXT(GH34,"0.0")</f>
        <v>3.0</v>
      </c>
      <c r="GJ34" s="137">
        <v>2</v>
      </c>
      <c r="GK34" s="138">
        <v>2</v>
      </c>
      <c r="GL34" s="301">
        <f>EB34+EL34+EV34+FF34+FP34+FZ34+GJ34</f>
        <v>18</v>
      </c>
      <c r="GM34" s="310">
        <f>(DZ34*EB34+EJ34*EL34+ET34*EV34+FD34*FF34+FN34*FP34+FX34*FZ34+GH34*GJ34)/GL34</f>
        <v>2.75</v>
      </c>
      <c r="GN34" s="312" t="str">
        <f>TEXT(GM34,"0.00")</f>
        <v>2.75</v>
      </c>
      <c r="GO34" s="130"/>
      <c r="GP34" s="130"/>
      <c r="GQ34" s="130"/>
      <c r="GR34" s="130"/>
      <c r="GS34" s="130"/>
      <c r="GT34" s="130"/>
      <c r="GU34" s="130"/>
      <c r="GV34" s="131"/>
    </row>
    <row r="35" spans="1:257" ht="18">
      <c r="A35" s="1">
        <v>32</v>
      </c>
      <c r="B35" s="158" t="s">
        <v>31</v>
      </c>
      <c r="C35" s="159" t="s">
        <v>160</v>
      </c>
      <c r="D35" s="405" t="s">
        <v>161</v>
      </c>
      <c r="E35" s="406" t="s">
        <v>162</v>
      </c>
      <c r="F35" s="409" t="s">
        <v>930</v>
      </c>
      <c r="G35" s="160" t="s">
        <v>163</v>
      </c>
      <c r="H35" s="161" t="s">
        <v>36</v>
      </c>
      <c r="I35" s="158" t="s">
        <v>164</v>
      </c>
      <c r="J35" s="158" t="s">
        <v>37</v>
      </c>
      <c r="K35" s="328" t="s">
        <v>159</v>
      </c>
      <c r="L35" s="453">
        <v>2.2000000000000002</v>
      </c>
      <c r="M35" s="453">
        <v>1.3</v>
      </c>
      <c r="N35" s="453">
        <v>5</v>
      </c>
      <c r="O35" s="453">
        <v>1.8</v>
      </c>
      <c r="P35" s="453">
        <v>0</v>
      </c>
      <c r="Q35" s="453">
        <v>0</v>
      </c>
      <c r="R35" s="453">
        <v>0</v>
      </c>
      <c r="S35" s="453">
        <v>0</v>
      </c>
      <c r="T35" s="329">
        <f t="shared" ref="T35:W36" si="181">(L35+P35*2)/3</f>
        <v>0.73333333333333339</v>
      </c>
      <c r="U35" s="329">
        <f t="shared" si="181"/>
        <v>0.43333333333333335</v>
      </c>
      <c r="V35" s="329">
        <f t="shared" si="181"/>
        <v>1.6666666666666667</v>
      </c>
      <c r="W35" s="329">
        <f t="shared" si="181"/>
        <v>0.6</v>
      </c>
      <c r="X35" s="328"/>
      <c r="Y35" s="328"/>
      <c r="Z35" s="328"/>
      <c r="AA35" s="328"/>
      <c r="AB35" s="328"/>
      <c r="AC35" s="328"/>
      <c r="AD35" s="328"/>
      <c r="AE35" s="328"/>
      <c r="AF35" s="328"/>
      <c r="AG35" s="328"/>
      <c r="AH35" s="328"/>
      <c r="AI35" s="328"/>
      <c r="AJ35" s="328"/>
      <c r="AK35" s="328"/>
      <c r="AL35" s="328"/>
      <c r="AM35" s="328"/>
      <c r="AN35" s="328"/>
      <c r="AO35" s="328"/>
      <c r="AP35" s="328"/>
      <c r="AQ35" s="328"/>
      <c r="AR35" s="328"/>
      <c r="AS35" s="328"/>
      <c r="AT35" s="328"/>
      <c r="AU35" s="158"/>
      <c r="AV35" s="369">
        <v>6.3</v>
      </c>
      <c r="AW35" s="162" t="str">
        <f>IF(AV35&gt;=8.5,"A",IF(AV35&gt;=8,"B+",IF(AV35&gt;=7,"B",IF(AV35&gt;=6.5,"C+",IF(AV35&gt;=5.5,"C",IF(AV35&gt;=5,"D+",IF(AV35&gt;=4,"D","F")))))))</f>
        <v>C</v>
      </c>
      <c r="AX35" s="163">
        <f>IF(AW35="A",4,IF(AW35="B+",3.5,IF(AW35="B",3,IF(AW35="C+",2.5,IF(AW35="C",2,IF(AW35="D+",1.5,IF(AW35="D",1,0)))))))</f>
        <v>2</v>
      </c>
      <c r="AY35" s="164" t="str">
        <f>TEXT(AX35,"0.0")</f>
        <v>2.0</v>
      </c>
      <c r="AZ35" s="165"/>
      <c r="BA35" s="162" t="str">
        <f>IF(AZ35&gt;=8.5,"A",IF(AZ35&gt;=8,"B+",IF(AZ35&gt;=7,"B",IF(AZ35&gt;=6.5,"C+",IF(AZ35&gt;=5.5,"C",IF(AZ35&gt;=5,"D+",IF(AZ35&gt;=4,"D","F")))))))</f>
        <v>F</v>
      </c>
      <c r="BB35" s="163">
        <f>IF(BA35="A",4,IF(BA35="B+",3.5,IF(BA35="B",3,IF(BA35="C+",2.5,IF(BA35="C",2,IF(BA35="D+",1.5,IF(BA35="D",1,0)))))))</f>
        <v>0</v>
      </c>
      <c r="BC35" s="166" t="str">
        <f>TEXT(BB35,"0.0")</f>
        <v>0.0</v>
      </c>
      <c r="BD35" s="261">
        <v>3.7</v>
      </c>
      <c r="BE35" s="260"/>
      <c r="BF35" s="260"/>
      <c r="BG35" s="116">
        <f t="shared" si="139"/>
        <v>1.5</v>
      </c>
      <c r="BH35" s="117">
        <f t="shared" si="140"/>
        <v>1.5</v>
      </c>
      <c r="BI35" s="118" t="str">
        <f t="shared" si="141"/>
        <v>F</v>
      </c>
      <c r="BJ35" s="119">
        <f t="shared" si="142"/>
        <v>0</v>
      </c>
      <c r="BK35" s="119" t="str">
        <f t="shared" si="143"/>
        <v>0.0</v>
      </c>
      <c r="BL35" s="137">
        <v>4</v>
      </c>
      <c r="BM35" s="268"/>
      <c r="BN35" s="265">
        <v>7.7</v>
      </c>
      <c r="BO35" s="233"/>
      <c r="BP35" s="233"/>
      <c r="BQ35" s="116">
        <f t="shared" si="144"/>
        <v>3.1</v>
      </c>
      <c r="BR35" s="117">
        <f t="shared" si="145"/>
        <v>3.1</v>
      </c>
      <c r="BS35" s="118" t="str">
        <f t="shared" si="146"/>
        <v>F</v>
      </c>
      <c r="BT35" s="119">
        <f t="shared" si="147"/>
        <v>0</v>
      </c>
      <c r="BU35" s="119" t="str">
        <f t="shared" si="148"/>
        <v>0.0</v>
      </c>
      <c r="BV35" s="137">
        <v>2</v>
      </c>
      <c r="BW35" s="138"/>
      <c r="BX35" s="281">
        <v>0</v>
      </c>
      <c r="BY35" s="374"/>
      <c r="BZ35" s="374"/>
      <c r="CA35" s="116">
        <f t="shared" si="149"/>
        <v>0</v>
      </c>
      <c r="CB35" s="117">
        <f t="shared" si="150"/>
        <v>0</v>
      </c>
      <c r="CC35" s="118" t="str">
        <f t="shared" si="151"/>
        <v>F</v>
      </c>
      <c r="CD35" s="119">
        <f t="shared" si="152"/>
        <v>0</v>
      </c>
      <c r="CE35" s="119" t="str">
        <f t="shared" si="153"/>
        <v>0.0</v>
      </c>
      <c r="CF35" s="137">
        <v>2</v>
      </c>
      <c r="CG35" s="167"/>
      <c r="CH35" s="203">
        <v>5</v>
      </c>
      <c r="CI35" s="233"/>
      <c r="CJ35" s="233"/>
      <c r="CK35" s="116">
        <f t="shared" si="154"/>
        <v>2</v>
      </c>
      <c r="CL35" s="117">
        <f t="shared" si="155"/>
        <v>2</v>
      </c>
      <c r="CM35" s="118" t="str">
        <f t="shared" si="156"/>
        <v>F</v>
      </c>
      <c r="CN35" s="119">
        <f t="shared" si="157"/>
        <v>0</v>
      </c>
      <c r="CO35" s="119" t="str">
        <f t="shared" si="158"/>
        <v>0.0</v>
      </c>
      <c r="CP35" s="155">
        <v>2</v>
      </c>
      <c r="CQ35" s="156"/>
      <c r="CR35" s="216">
        <v>8</v>
      </c>
      <c r="CS35" s="238">
        <v>8</v>
      </c>
      <c r="CT35" s="238"/>
      <c r="CU35" s="116">
        <f t="shared" si="159"/>
        <v>8</v>
      </c>
      <c r="CV35" s="117">
        <f t="shared" si="160"/>
        <v>8</v>
      </c>
      <c r="CW35" s="118" t="str">
        <f t="shared" si="161"/>
        <v>B+</v>
      </c>
      <c r="CX35" s="119">
        <f t="shared" si="162"/>
        <v>3.5</v>
      </c>
      <c r="CY35" s="119" t="str">
        <f t="shared" si="163"/>
        <v>3.5</v>
      </c>
      <c r="CZ35" s="137">
        <v>1</v>
      </c>
      <c r="DA35" s="138">
        <v>1</v>
      </c>
      <c r="DB35" s="171">
        <v>0</v>
      </c>
      <c r="DC35" s="239"/>
      <c r="DD35" s="239"/>
      <c r="DE35" s="116">
        <f t="shared" si="164"/>
        <v>0</v>
      </c>
      <c r="DF35" s="117">
        <f t="shared" si="165"/>
        <v>0</v>
      </c>
      <c r="DG35" s="118" t="str">
        <f t="shared" si="166"/>
        <v>F</v>
      </c>
      <c r="DH35" s="119">
        <f t="shared" si="167"/>
        <v>0</v>
      </c>
      <c r="DI35" s="119" t="str">
        <f t="shared" si="168"/>
        <v>0.0</v>
      </c>
      <c r="DJ35" s="137">
        <v>2</v>
      </c>
      <c r="DK35" s="138"/>
      <c r="DL35" s="301">
        <f t="shared" si="169"/>
        <v>13</v>
      </c>
      <c r="DM35" s="310">
        <f t="shared" si="170"/>
        <v>0.26923076923076922</v>
      </c>
      <c r="DN35" s="312" t="str">
        <f t="shared" si="171"/>
        <v>0.27</v>
      </c>
      <c r="DO35" s="400" t="str">
        <f t="shared" si="172"/>
        <v>Cảnh báo KQHT</v>
      </c>
      <c r="DP35" s="297">
        <f t="shared" si="173"/>
        <v>1</v>
      </c>
      <c r="DQ35" s="298">
        <f t="shared" si="174"/>
        <v>3.5</v>
      </c>
      <c r="DR35" s="296" t="str">
        <f t="shared" si="175"/>
        <v>Lên lớp</v>
      </c>
      <c r="DT35" s="395"/>
      <c r="DU35" s="239"/>
      <c r="DV35" s="239"/>
      <c r="DW35" s="116">
        <f t="shared" si="176"/>
        <v>0</v>
      </c>
      <c r="DX35" s="117">
        <f t="shared" si="177"/>
        <v>0</v>
      </c>
      <c r="DY35" s="118" t="str">
        <f t="shared" si="178"/>
        <v>F</v>
      </c>
      <c r="DZ35" s="119">
        <f t="shared" si="179"/>
        <v>0</v>
      </c>
      <c r="EA35" s="119" t="str">
        <f t="shared" si="180"/>
        <v>0.0</v>
      </c>
      <c r="EB35" s="137">
        <v>2</v>
      </c>
      <c r="EC35" s="138"/>
      <c r="ED35" s="171">
        <v>0</v>
      </c>
      <c r="EE35" s="130"/>
      <c r="EF35" s="130"/>
      <c r="EG35" s="130"/>
      <c r="EH35" s="130"/>
      <c r="EI35" s="130"/>
      <c r="EJ35" s="130"/>
      <c r="EK35" s="130"/>
      <c r="EL35" s="137">
        <v>3</v>
      </c>
      <c r="EM35" s="276"/>
      <c r="EN35" s="248"/>
      <c r="EO35" s="130"/>
      <c r="EP35" s="130"/>
      <c r="EQ35" s="130"/>
      <c r="ER35" s="130"/>
      <c r="ES35" s="130"/>
      <c r="ET35" s="130"/>
      <c r="EU35" s="130"/>
      <c r="EV35" s="137">
        <v>3</v>
      </c>
      <c r="EW35" s="131"/>
      <c r="EX35" s="129"/>
      <c r="EY35" s="130"/>
      <c r="EZ35" s="130"/>
      <c r="FA35" s="130"/>
      <c r="FB35" s="130"/>
      <c r="FC35" s="130"/>
      <c r="FD35" s="130"/>
      <c r="FE35" s="130"/>
      <c r="FF35" s="137">
        <v>3</v>
      </c>
      <c r="FG35" s="131"/>
    </row>
    <row r="36" spans="1:257" ht="18">
      <c r="A36" s="1">
        <v>33</v>
      </c>
      <c r="B36" s="170" t="s">
        <v>31</v>
      </c>
      <c r="C36" s="168" t="s">
        <v>680</v>
      </c>
      <c r="D36" s="407" t="s">
        <v>679</v>
      </c>
      <c r="E36" s="408" t="s">
        <v>535</v>
      </c>
      <c r="F36" s="409" t="s">
        <v>930</v>
      </c>
      <c r="G36" s="186" t="s">
        <v>681</v>
      </c>
      <c r="H36" s="132"/>
      <c r="I36" s="186" t="s">
        <v>46</v>
      </c>
      <c r="J36" s="132"/>
      <c r="K36" s="277"/>
      <c r="L36" s="454">
        <v>0</v>
      </c>
      <c r="M36" s="454">
        <v>0</v>
      </c>
      <c r="N36" s="454">
        <v>0</v>
      </c>
      <c r="O36" s="454">
        <v>0</v>
      </c>
      <c r="P36" s="454">
        <v>0</v>
      </c>
      <c r="Q36" s="454">
        <v>0</v>
      </c>
      <c r="R36" s="454">
        <v>0</v>
      </c>
      <c r="S36" s="454">
        <v>0</v>
      </c>
      <c r="T36" s="455">
        <f t="shared" si="181"/>
        <v>0</v>
      </c>
      <c r="U36" s="455">
        <f t="shared" si="181"/>
        <v>0</v>
      </c>
      <c r="V36" s="455">
        <f t="shared" si="181"/>
        <v>0</v>
      </c>
      <c r="W36" s="455">
        <f t="shared" si="181"/>
        <v>0</v>
      </c>
      <c r="X36" s="277"/>
      <c r="Y36" s="277"/>
      <c r="Z36" s="277"/>
      <c r="AA36" s="277"/>
      <c r="AB36" s="277"/>
      <c r="AC36" s="277"/>
      <c r="AD36" s="277"/>
      <c r="AE36" s="277"/>
      <c r="AF36" s="277"/>
      <c r="AG36" s="277"/>
      <c r="AH36" s="277"/>
      <c r="AI36" s="277"/>
      <c r="AJ36" s="277"/>
      <c r="AK36" s="277"/>
      <c r="AL36" s="277"/>
      <c r="AM36" s="277"/>
      <c r="AN36" s="277"/>
      <c r="AO36" s="277"/>
      <c r="AP36" s="277"/>
      <c r="AQ36" s="277"/>
      <c r="AR36" s="277"/>
      <c r="AS36" s="277"/>
      <c r="AT36" s="277"/>
      <c r="AU36" s="132"/>
      <c r="AV36" s="370">
        <v>5</v>
      </c>
      <c r="AW36" s="307" t="str">
        <f t="shared" ref="AW36" si="182">IF(AV36&gt;=8.5,"A",IF(AV36&gt;=8,"B+",IF(AV36&gt;=7,"B",IF(AV36&gt;=6.5,"C+",IF(AV36&gt;=5.5,"C",IF(AV36&gt;=5,"D+",IF(AV36&gt;=4,"D","F")))))))</f>
        <v>D+</v>
      </c>
      <c r="AX36" s="308">
        <f t="shared" ref="AX36" si="183">IF(AW36="A",4,IF(AW36="B+",3.5,IF(AW36="B",3,IF(AW36="C+",2.5,IF(AW36="C",2,IF(AW36="D+",1.5,IF(AW36="D",1,0)))))))</f>
        <v>1.5</v>
      </c>
      <c r="AY36" s="309" t="str">
        <f t="shared" ref="AY36" si="184">TEXT(AX36,"0.0")</f>
        <v>1.5</v>
      </c>
      <c r="AZ36" s="132"/>
      <c r="BA36" s="132"/>
      <c r="BB36" s="132"/>
      <c r="BC36" s="132"/>
      <c r="BD36" s="244">
        <v>0</v>
      </c>
      <c r="BE36" s="169"/>
      <c r="BF36" s="169"/>
      <c r="BG36" s="218">
        <f t="shared" si="139"/>
        <v>0</v>
      </c>
      <c r="BH36" s="219">
        <f t="shared" si="140"/>
        <v>0</v>
      </c>
      <c r="BI36" s="220" t="str">
        <f t="shared" si="141"/>
        <v>F</v>
      </c>
      <c r="BJ36" s="221">
        <f t="shared" si="142"/>
        <v>0</v>
      </c>
      <c r="BK36" s="221" t="str">
        <f t="shared" si="143"/>
        <v>0.0</v>
      </c>
      <c r="BL36" s="187">
        <v>4</v>
      </c>
      <c r="BM36" s="269"/>
      <c r="BN36" s="266"/>
      <c r="BO36" s="231"/>
      <c r="BP36" s="231"/>
      <c r="BQ36" s="218">
        <f t="shared" si="144"/>
        <v>0</v>
      </c>
      <c r="BR36" s="219">
        <f t="shared" si="145"/>
        <v>0</v>
      </c>
      <c r="BS36" s="220" t="str">
        <f t="shared" si="146"/>
        <v>F</v>
      </c>
      <c r="BT36" s="221">
        <f t="shared" si="147"/>
        <v>0</v>
      </c>
      <c r="BU36" s="221" t="str">
        <f t="shared" si="148"/>
        <v>0.0</v>
      </c>
      <c r="BV36" s="187">
        <v>2</v>
      </c>
      <c r="BW36" s="222"/>
      <c r="BX36" s="282">
        <v>0</v>
      </c>
      <c r="BY36" s="240"/>
      <c r="BZ36" s="240"/>
      <c r="CA36" s="218">
        <f t="shared" si="149"/>
        <v>0</v>
      </c>
      <c r="CB36" s="219">
        <f t="shared" si="150"/>
        <v>0</v>
      </c>
      <c r="CC36" s="220" t="str">
        <f t="shared" si="151"/>
        <v>F</v>
      </c>
      <c r="CD36" s="221">
        <f t="shared" si="152"/>
        <v>0</v>
      </c>
      <c r="CE36" s="221" t="str">
        <f t="shared" si="153"/>
        <v>0.0</v>
      </c>
      <c r="CF36" s="187">
        <v>2</v>
      </c>
      <c r="CG36" s="132"/>
      <c r="CH36" s="244">
        <v>0</v>
      </c>
      <c r="CI36" s="231"/>
      <c r="CJ36" s="231"/>
      <c r="CK36" s="218">
        <f t="shared" si="154"/>
        <v>0</v>
      </c>
      <c r="CL36" s="219">
        <f t="shared" si="155"/>
        <v>0</v>
      </c>
      <c r="CM36" s="220" t="str">
        <f t="shared" si="156"/>
        <v>F</v>
      </c>
      <c r="CN36" s="221">
        <f t="shared" si="157"/>
        <v>0</v>
      </c>
      <c r="CO36" s="221" t="str">
        <f t="shared" si="158"/>
        <v>0.0</v>
      </c>
      <c r="CP36" s="187">
        <v>2</v>
      </c>
      <c r="CQ36" s="246"/>
      <c r="CR36" s="217"/>
      <c r="CS36" s="190"/>
      <c r="CT36" s="190"/>
      <c r="CU36" s="218">
        <f t="shared" si="159"/>
        <v>0</v>
      </c>
      <c r="CV36" s="219">
        <f t="shared" si="160"/>
        <v>0</v>
      </c>
      <c r="CW36" s="220" t="str">
        <f t="shared" si="161"/>
        <v>F</v>
      </c>
      <c r="CX36" s="221">
        <f t="shared" si="162"/>
        <v>0</v>
      </c>
      <c r="CY36" s="221" t="str">
        <f t="shared" si="163"/>
        <v>0.0</v>
      </c>
      <c r="CZ36" s="187">
        <v>1</v>
      </c>
      <c r="DA36" s="222"/>
      <c r="DB36" s="281">
        <v>0</v>
      </c>
      <c r="DC36" s="374"/>
      <c r="DD36" s="374"/>
      <c r="DE36" s="218">
        <f t="shared" si="164"/>
        <v>0</v>
      </c>
      <c r="DF36" s="219">
        <f t="shared" si="165"/>
        <v>0</v>
      </c>
      <c r="DG36" s="220" t="str">
        <f t="shared" si="166"/>
        <v>F</v>
      </c>
      <c r="DH36" s="221">
        <f t="shared" si="167"/>
        <v>0</v>
      </c>
      <c r="DI36" s="221" t="str">
        <f t="shared" si="168"/>
        <v>0.0</v>
      </c>
      <c r="DJ36" s="314">
        <v>2</v>
      </c>
      <c r="DK36" s="222"/>
      <c r="DL36" s="315">
        <f t="shared" si="169"/>
        <v>13</v>
      </c>
      <c r="DM36" s="311">
        <f t="shared" si="170"/>
        <v>0</v>
      </c>
      <c r="DN36" s="316" t="str">
        <f t="shared" si="171"/>
        <v>0.00</v>
      </c>
      <c r="DO36" s="403" t="str">
        <f t="shared" si="172"/>
        <v>Cảnh báo KQHT</v>
      </c>
      <c r="DP36" s="379">
        <f t="shared" si="173"/>
        <v>0</v>
      </c>
      <c r="DQ36" s="380" t="e">
        <f t="shared" si="174"/>
        <v>#DIV/0!</v>
      </c>
      <c r="DR36" s="381" t="e">
        <f t="shared" si="175"/>
        <v>#DIV/0!</v>
      </c>
      <c r="DT36" s="395"/>
      <c r="DU36" s="239"/>
      <c r="DV36" s="239"/>
      <c r="DW36" s="116">
        <f t="shared" si="176"/>
        <v>0</v>
      </c>
      <c r="DX36" s="117">
        <f t="shared" si="177"/>
        <v>0</v>
      </c>
      <c r="DY36" s="118" t="str">
        <f t="shared" si="178"/>
        <v>F</v>
      </c>
      <c r="DZ36" s="119">
        <f t="shared" si="179"/>
        <v>0</v>
      </c>
      <c r="EA36" s="119" t="str">
        <f t="shared" si="180"/>
        <v>0.0</v>
      </c>
      <c r="EB36" s="137">
        <v>2</v>
      </c>
      <c r="EC36" s="138"/>
      <c r="ED36" s="171">
        <v>0</v>
      </c>
      <c r="EE36" s="130"/>
      <c r="EF36" s="130"/>
      <c r="EG36" s="130"/>
      <c r="EH36" s="130"/>
      <c r="EI36" s="130"/>
      <c r="EJ36" s="130"/>
      <c r="EK36" s="130"/>
      <c r="EL36" s="137">
        <v>3</v>
      </c>
      <c r="EM36" s="276"/>
      <c r="EN36" s="248"/>
      <c r="EO36" s="130"/>
      <c r="EP36" s="130"/>
      <c r="EQ36" s="130"/>
      <c r="ER36" s="130"/>
      <c r="ES36" s="130"/>
      <c r="ET36" s="130"/>
      <c r="EU36" s="130"/>
      <c r="EV36" s="137">
        <v>3</v>
      </c>
      <c r="EW36" s="131"/>
      <c r="EX36" s="129"/>
      <c r="EY36" s="130"/>
      <c r="EZ36" s="130"/>
      <c r="FA36" s="130"/>
      <c r="FB36" s="130"/>
      <c r="FC36" s="130"/>
      <c r="FD36" s="130"/>
      <c r="FE36" s="130"/>
      <c r="FF36" s="137">
        <v>3</v>
      </c>
      <c r="FG36" s="131"/>
    </row>
    <row r="37" spans="1:257" ht="18">
      <c r="A37" s="1">
        <v>16</v>
      </c>
      <c r="B37" s="22" t="s">
        <v>31</v>
      </c>
      <c r="C37" s="36" t="s">
        <v>94</v>
      </c>
      <c r="D37" s="19" t="s">
        <v>95</v>
      </c>
      <c r="E37" s="20" t="s">
        <v>26</v>
      </c>
      <c r="F37" s="20" t="s">
        <v>1258</v>
      </c>
      <c r="G37" s="21" t="s">
        <v>96</v>
      </c>
      <c r="H37" s="37" t="s">
        <v>36</v>
      </c>
      <c r="I37" s="22" t="s">
        <v>46</v>
      </c>
      <c r="J37" s="22" t="s">
        <v>37</v>
      </c>
      <c r="K37" s="38" t="s">
        <v>38</v>
      </c>
      <c r="L37" s="38"/>
      <c r="M37" s="38"/>
      <c r="N37" s="38"/>
      <c r="O37" s="38"/>
      <c r="P37" s="38"/>
      <c r="Q37" s="38"/>
      <c r="R37" s="38"/>
      <c r="S37" s="38"/>
      <c r="T37" s="38"/>
      <c r="U37" s="38"/>
      <c r="V37" s="38"/>
      <c r="W37" s="38"/>
      <c r="X37" s="38"/>
      <c r="Y37" s="38"/>
      <c r="Z37" s="38"/>
      <c r="AA37" s="38"/>
      <c r="AB37" s="38"/>
      <c r="AC37" s="38"/>
      <c r="AD37" s="38"/>
      <c r="AE37" s="38"/>
      <c r="AF37" s="38"/>
      <c r="AG37" s="38"/>
      <c r="AH37" s="38"/>
      <c r="AI37" s="38"/>
      <c r="AJ37" s="38"/>
      <c r="AK37" s="38"/>
      <c r="AL37" s="38"/>
      <c r="AM37" s="38"/>
      <c r="AN37" s="38"/>
      <c r="AO37" s="38"/>
      <c r="AP37" s="38"/>
      <c r="AQ37" s="38"/>
      <c r="AR37" s="38"/>
      <c r="AS37" s="38"/>
      <c r="AT37" s="38"/>
      <c r="AU37" s="22"/>
      <c r="AV37" s="368">
        <v>5</v>
      </c>
      <c r="AW37" s="3" t="str">
        <f>IF(AV37&gt;=8.5,"A",IF(AV37&gt;=8,"B+",IF(AV37&gt;=7,"B",IF(AV37&gt;=6.5,"C+",IF(AV37&gt;=5.5,"C",IF(AV37&gt;=5,"D+",IF(AV37&gt;=4,"D","F")))))))</f>
        <v>D+</v>
      </c>
      <c r="AX37" s="4">
        <f>IF(AW37="A",4,IF(AW37="B+",3.5,IF(AW37="B",3,IF(AW37="C+",2.5,IF(AW37="C",2,IF(AW37="D+",1.5,IF(AW37="D",1,0)))))))</f>
        <v>1.5</v>
      </c>
      <c r="AY37" s="13" t="str">
        <f>TEXT(AX37,"0.0")</f>
        <v>1.5</v>
      </c>
      <c r="AZ37" s="15">
        <v>6</v>
      </c>
      <c r="BA37" s="3" t="str">
        <f>IF(AZ37&gt;=8.5,"A",IF(AZ37&gt;=8,"B+",IF(AZ37&gt;=7,"B",IF(AZ37&gt;=6.5,"C+",IF(AZ37&gt;=5.5,"C",IF(AZ37&gt;=5,"D+",IF(AZ37&gt;=4,"D","F")))))))</f>
        <v>C</v>
      </c>
      <c r="BB37" s="4">
        <f>IF(BA37="A",4,IF(BA37="B+",3.5,IF(BA37="B",3,IF(BA37="C+",2.5,IF(BA37="C",2,IF(BA37="D+",1.5,IF(BA37="D",1,0)))))))</f>
        <v>2</v>
      </c>
      <c r="BC37" s="122" t="str">
        <f>TEXT(BB37,"0.0")</f>
        <v>2.0</v>
      </c>
      <c r="BD37" s="200">
        <v>5.5</v>
      </c>
      <c r="BE37" s="225">
        <v>2</v>
      </c>
      <c r="BF37" s="225">
        <v>5</v>
      </c>
      <c r="BG37" s="116">
        <f t="shared" si="139"/>
        <v>3.4</v>
      </c>
      <c r="BH37" s="117">
        <f t="shared" si="140"/>
        <v>5.2</v>
      </c>
      <c r="BI37" s="118" t="str">
        <f t="shared" si="141"/>
        <v>D+</v>
      </c>
      <c r="BJ37" s="119">
        <f t="shared" si="142"/>
        <v>1.5</v>
      </c>
      <c r="BK37" s="119" t="str">
        <f t="shared" si="143"/>
        <v>1.5</v>
      </c>
      <c r="BL37" s="137">
        <v>4</v>
      </c>
      <c r="BM37" s="268">
        <v>4</v>
      </c>
      <c r="BN37" s="263">
        <v>7</v>
      </c>
      <c r="BO37" s="230">
        <v>6</v>
      </c>
      <c r="BP37" s="230"/>
      <c r="BQ37" s="116">
        <f t="shared" si="144"/>
        <v>6.4</v>
      </c>
      <c r="BR37" s="117">
        <f t="shared" si="145"/>
        <v>6.4</v>
      </c>
      <c r="BS37" s="118" t="str">
        <f t="shared" si="146"/>
        <v>C</v>
      </c>
      <c r="BT37" s="119">
        <f t="shared" si="147"/>
        <v>2</v>
      </c>
      <c r="BU37" s="119" t="str">
        <f t="shared" si="148"/>
        <v>2.0</v>
      </c>
      <c r="BV37" s="137">
        <v>2</v>
      </c>
      <c r="BW37" s="138">
        <v>2</v>
      </c>
      <c r="BX37" s="148">
        <v>7.8</v>
      </c>
      <c r="BY37" s="239">
        <v>3</v>
      </c>
      <c r="BZ37" s="239"/>
      <c r="CA37" s="116">
        <f t="shared" si="149"/>
        <v>4.9000000000000004</v>
      </c>
      <c r="CB37" s="117">
        <f t="shared" si="150"/>
        <v>4.9000000000000004</v>
      </c>
      <c r="CC37" s="118" t="str">
        <f t="shared" si="151"/>
        <v>D</v>
      </c>
      <c r="CD37" s="119">
        <f t="shared" si="152"/>
        <v>1</v>
      </c>
      <c r="CE37" s="119" t="str">
        <f t="shared" si="153"/>
        <v>1.0</v>
      </c>
      <c r="CF37" s="137">
        <v>2</v>
      </c>
      <c r="CG37" s="138">
        <v>2</v>
      </c>
      <c r="CH37" s="200">
        <v>5.7</v>
      </c>
      <c r="CI37" s="230">
        <v>4</v>
      </c>
      <c r="CJ37" s="230"/>
      <c r="CK37" s="116">
        <f t="shared" si="154"/>
        <v>4.7</v>
      </c>
      <c r="CL37" s="117">
        <f t="shared" si="155"/>
        <v>4.7</v>
      </c>
      <c r="CM37" s="118" t="str">
        <f t="shared" si="156"/>
        <v>D</v>
      </c>
      <c r="CN37" s="119">
        <f t="shared" si="157"/>
        <v>1</v>
      </c>
      <c r="CO37" s="119" t="str">
        <f t="shared" si="158"/>
        <v>1.0</v>
      </c>
      <c r="CP37" s="155">
        <v>2</v>
      </c>
      <c r="CQ37" s="156">
        <v>2</v>
      </c>
      <c r="CR37" s="215">
        <v>5.7</v>
      </c>
      <c r="CS37" s="189">
        <v>7</v>
      </c>
      <c r="CT37" s="189"/>
      <c r="CU37" s="116">
        <f t="shared" si="159"/>
        <v>6.5</v>
      </c>
      <c r="CV37" s="117">
        <f t="shared" si="160"/>
        <v>6.5</v>
      </c>
      <c r="CW37" s="118" t="str">
        <f t="shared" si="161"/>
        <v>C+</v>
      </c>
      <c r="CX37" s="119">
        <f t="shared" si="162"/>
        <v>2.5</v>
      </c>
      <c r="CY37" s="119" t="str">
        <f t="shared" si="163"/>
        <v>2.5</v>
      </c>
      <c r="CZ37" s="137">
        <v>1</v>
      </c>
      <c r="DA37" s="138">
        <v>1</v>
      </c>
      <c r="DB37" s="148">
        <v>7.8</v>
      </c>
      <c r="DC37" s="239">
        <v>3</v>
      </c>
      <c r="DD37" s="239"/>
      <c r="DE37" s="116">
        <f t="shared" si="164"/>
        <v>4.9000000000000004</v>
      </c>
      <c r="DF37" s="117">
        <f t="shared" si="165"/>
        <v>4.9000000000000004</v>
      </c>
      <c r="DG37" s="118" t="str">
        <f t="shared" si="166"/>
        <v>D</v>
      </c>
      <c r="DH37" s="119">
        <f t="shared" si="167"/>
        <v>1</v>
      </c>
      <c r="DI37" s="119" t="str">
        <f t="shared" si="168"/>
        <v>1.0</v>
      </c>
      <c r="DJ37" s="137">
        <v>2</v>
      </c>
      <c r="DK37" s="138">
        <v>2</v>
      </c>
      <c r="DL37" s="301">
        <f t="shared" si="169"/>
        <v>13</v>
      </c>
      <c r="DM37" s="310">
        <f t="shared" si="170"/>
        <v>1.4230769230769231</v>
      </c>
      <c r="DN37" s="312" t="str">
        <f t="shared" si="171"/>
        <v>1.42</v>
      </c>
      <c r="DO37" s="296" t="str">
        <f t="shared" si="172"/>
        <v>Lên lớp</v>
      </c>
      <c r="DP37" s="297">
        <f t="shared" si="173"/>
        <v>13</v>
      </c>
      <c r="DQ37" s="298">
        <f t="shared" si="174"/>
        <v>1.4230769230769231</v>
      </c>
      <c r="DR37" s="296" t="str">
        <f t="shared" si="175"/>
        <v>Lên lớp</v>
      </c>
      <c r="DT37" s="395">
        <v>5.8</v>
      </c>
      <c r="DU37" s="285"/>
      <c r="DV37" s="239">
        <v>6</v>
      </c>
      <c r="DW37" s="116">
        <f t="shared" si="176"/>
        <v>2.2999999999999998</v>
      </c>
      <c r="DX37" s="117">
        <f t="shared" si="177"/>
        <v>5.9</v>
      </c>
      <c r="DY37" s="118" t="str">
        <f t="shared" si="178"/>
        <v>C</v>
      </c>
      <c r="DZ37" s="119">
        <f t="shared" si="179"/>
        <v>2</v>
      </c>
      <c r="EA37" s="119" t="str">
        <f t="shared" si="180"/>
        <v>2.0</v>
      </c>
      <c r="EB37" s="137">
        <v>2</v>
      </c>
      <c r="EC37" s="138">
        <v>2</v>
      </c>
      <c r="ED37" s="148">
        <v>5</v>
      </c>
      <c r="EE37" s="189">
        <v>4</v>
      </c>
      <c r="EF37" s="189"/>
      <c r="EG37" s="116">
        <f>ROUND((ED37*0.4+EE37*0.6),1)</f>
        <v>4.4000000000000004</v>
      </c>
      <c r="EH37" s="117">
        <f>ROUND(MAX((ED37*0.4+EE37*0.6),(ED37*0.4+EF37*0.6)),1)</f>
        <v>4.4000000000000004</v>
      </c>
      <c r="EI37" s="118" t="str">
        <f>IF(EH37&gt;=8.5,"A",IF(EH37&gt;=8,"B+",IF(EH37&gt;=7,"B",IF(EH37&gt;=6.5,"C+",IF(EH37&gt;=5.5,"C",IF(EH37&gt;=5,"D+",IF(EH37&gt;=4,"D","F")))))))</f>
        <v>D</v>
      </c>
      <c r="EJ37" s="119">
        <f>IF(EI37="A",4,IF(EI37="B+",3.5,IF(EI37="B",3,IF(EI37="C+",2.5,IF(EI37="C",2,IF(EI37="D+",1.5,IF(EI37="D",1,0)))))))</f>
        <v>1</v>
      </c>
      <c r="EK37" s="119" t="str">
        <f>TEXT(EJ37,"0.0")</f>
        <v>1.0</v>
      </c>
      <c r="EL37" s="137">
        <v>3</v>
      </c>
      <c r="EM37" s="157">
        <v>3</v>
      </c>
      <c r="EN37" s="248">
        <v>5.0999999999999996</v>
      </c>
      <c r="EO37" s="239">
        <v>5</v>
      </c>
      <c r="EP37" s="239"/>
      <c r="EQ37" s="116">
        <f>ROUND((EN37*0.4+EO37*0.6),1)</f>
        <v>5</v>
      </c>
      <c r="ER37" s="117">
        <f>ROUND(MAX((EN37*0.4+EO37*0.6),(EN37*0.4+EP37*0.6)),1)</f>
        <v>5</v>
      </c>
      <c r="ES37" s="118" t="str">
        <f>IF(ER37&gt;=8.5,"A",IF(ER37&gt;=8,"B+",IF(ER37&gt;=7,"B",IF(ER37&gt;=6.5,"C+",IF(ER37&gt;=5.5,"C",IF(ER37&gt;=5,"D+",IF(ER37&gt;=4,"D","F")))))))</f>
        <v>D+</v>
      </c>
      <c r="ET37" s="119">
        <f>IF(ES37="A",4,IF(ES37="B+",3.5,IF(ES37="B",3,IF(ES37="C+",2.5,IF(ES37="C",2,IF(ES37="D+",1.5,IF(ES37="D",1,0)))))))</f>
        <v>1.5</v>
      </c>
      <c r="EU37" s="119" t="str">
        <f>TEXT(ET37,"0.0")</f>
        <v>1.5</v>
      </c>
      <c r="EV37" s="137">
        <v>3</v>
      </c>
      <c r="EW37" s="138">
        <v>3</v>
      </c>
      <c r="EX37" s="209">
        <v>7</v>
      </c>
      <c r="EY37" s="239">
        <v>8</v>
      </c>
      <c r="EZ37" s="239"/>
      <c r="FA37" s="116">
        <f>ROUND((EX37*0.4+EY37*0.6),1)</f>
        <v>7.6</v>
      </c>
      <c r="FB37" s="117">
        <f>ROUND(MAX((EX37*0.4+EY37*0.6),(EX37*0.4+EZ37*0.6)),1)</f>
        <v>7.6</v>
      </c>
      <c r="FC37" s="118" t="str">
        <f>IF(FB37&gt;=8.5,"A",IF(FB37&gt;=8,"B+",IF(FB37&gt;=7,"B",IF(FB37&gt;=6.5,"C+",IF(FB37&gt;=5.5,"C",IF(FB37&gt;=5,"D+",IF(FB37&gt;=4,"D","F")))))))</f>
        <v>B</v>
      </c>
      <c r="FD37" s="119">
        <f>IF(FC37="A",4,IF(FC37="B+",3.5,IF(FC37="B",3,IF(FC37="C+",2.5,IF(FC37="C",2,IF(FC37="D+",1.5,IF(FC37="D",1,0)))))))</f>
        <v>3</v>
      </c>
      <c r="FE37" s="119" t="str">
        <f>TEXT(FD37,"0.0")</f>
        <v>3.0</v>
      </c>
      <c r="FF37" s="137">
        <v>3</v>
      </c>
      <c r="FG37" s="138">
        <v>3</v>
      </c>
      <c r="FH37" s="209">
        <v>5.4</v>
      </c>
      <c r="FI37" s="285"/>
      <c r="FJ37" s="285"/>
      <c r="FK37" s="116">
        <f>ROUND((FH37*0.4+FI37*0.6),1)</f>
        <v>2.2000000000000002</v>
      </c>
      <c r="FL37" s="117">
        <f>ROUND(MAX((FH37*0.4+FI37*0.6),(FH37*0.4+FJ37*0.6)),1)</f>
        <v>2.2000000000000002</v>
      </c>
      <c r="FM37" s="118" t="str">
        <f>IF(FL37&gt;=8.5,"A",IF(FL37&gt;=8,"B+",IF(FL37&gt;=7,"B",IF(FL37&gt;=6.5,"C+",IF(FL37&gt;=5.5,"C",IF(FL37&gt;=5,"D+",IF(FL37&gt;=4,"D","F")))))))</f>
        <v>F</v>
      </c>
      <c r="FN37" s="119">
        <f>IF(FM37="A",4,IF(FM37="B+",3.5,IF(FM37="B",3,IF(FM37="C+",2.5,IF(FM37="C",2,IF(FM37="D+",1.5,IF(FM37="D",1,0)))))))</f>
        <v>0</v>
      </c>
      <c r="FO37" s="119" t="str">
        <f>TEXT(FN37,"0.0")</f>
        <v>0.0</v>
      </c>
      <c r="FP37" s="137">
        <v>3</v>
      </c>
      <c r="FQ37" s="138"/>
      <c r="FR37" s="171">
        <v>0</v>
      </c>
      <c r="FS37" s="189"/>
      <c r="FT37" s="189"/>
      <c r="FU37" s="116">
        <f>ROUND((FR37*0.4+FS37*0.6),1)</f>
        <v>0</v>
      </c>
      <c r="FV37" s="117">
        <f>ROUND(MAX((FR37*0.4+FS37*0.6),(FR37*0.4+FT37*0.6)),1)</f>
        <v>0</v>
      </c>
      <c r="FW37" s="118" t="str">
        <f>IF(FV37&gt;=8.5,"A",IF(FV37&gt;=8,"B+",IF(FV37&gt;=7,"B",IF(FV37&gt;=6.5,"C+",IF(FV37&gt;=5.5,"C",IF(FV37&gt;=5,"D+",IF(FV37&gt;=4,"D","F")))))))</f>
        <v>F</v>
      </c>
      <c r="FX37" s="119">
        <f>IF(FW37="A",4,IF(FW37="B+",3.5,IF(FW37="B",3,IF(FW37="C+",2.5,IF(FW37="C",2,IF(FW37="D+",1.5,IF(FW37="D",1,0)))))))</f>
        <v>0</v>
      </c>
      <c r="FY37" s="119" t="str">
        <f>TEXT(FX37,"0.0")</f>
        <v>0.0</v>
      </c>
      <c r="FZ37" s="137">
        <v>2</v>
      </c>
      <c r="GA37" s="138"/>
      <c r="GB37" s="171">
        <v>0</v>
      </c>
      <c r="GC37" s="189"/>
      <c r="GD37" s="189"/>
      <c r="GE37" s="116">
        <f>ROUND((GB37*0.4+GC37*0.6),1)</f>
        <v>0</v>
      </c>
      <c r="GF37" s="117">
        <f>ROUND(MAX((GB37*0.4+GC37*0.6),(GB37*0.4+GD37*0.6)),1)</f>
        <v>0</v>
      </c>
      <c r="GG37" s="118" t="str">
        <f>IF(GF37&gt;=8.5,"A",IF(GF37&gt;=8,"B+",IF(GF37&gt;=7,"B",IF(GF37&gt;=6.5,"C+",IF(GF37&gt;=5.5,"C",IF(GF37&gt;=5,"D+",IF(GF37&gt;=4,"D","F")))))))</f>
        <v>F</v>
      </c>
      <c r="GH37" s="119">
        <f>IF(GG37="A",4,IF(GG37="B+",3.5,IF(GG37="B",3,IF(GG37="C+",2.5,IF(GG37="C",2,IF(GG37="D+",1.5,IF(GG37="D",1,0)))))))</f>
        <v>0</v>
      </c>
      <c r="GI37" s="119" t="str">
        <f>TEXT(GH37,"0.0")</f>
        <v>0.0</v>
      </c>
      <c r="GJ37" s="137">
        <v>2</v>
      </c>
      <c r="GK37" s="138"/>
      <c r="GL37" s="301">
        <f>EB37+EL37+EV37+FF37+FP37+FZ37+GJ37</f>
        <v>18</v>
      </c>
      <c r="GM37" s="310">
        <f>(DZ37*EB37+EJ37*EL37+ET37*EV37+FD37*FF37+FN37*FP37+FX37*FZ37+GH37*GJ37)/GL37</f>
        <v>1.1388888888888888</v>
      </c>
      <c r="GN37" s="312" t="str">
        <f>TEXT(GM37,"0.00")</f>
        <v>1.14</v>
      </c>
      <c r="GO37" s="189" t="str">
        <f>IF(AND(GM37&lt;1),"Cảnh báo KQHT","Lên lớp")</f>
        <v>Lên lớp</v>
      </c>
      <c r="GP37" s="526">
        <f>DL37+GL37</f>
        <v>31</v>
      </c>
      <c r="GQ37" s="310">
        <f>(DL37*DM37+GL37*GM37)/GP37</f>
        <v>1.2580645161290323</v>
      </c>
      <c r="GR37" s="312" t="str">
        <f>TEXT(GQ37,"0.00")</f>
        <v>1.26</v>
      </c>
      <c r="GS37" s="527">
        <f>GK37+GA37+FQ37+FG37+EW37+EM37+EC37+DK37+DA37+CQ37+CG37+BW37+BM37</f>
        <v>24</v>
      </c>
      <c r="GT37" s="528">
        <f>(GK37*GH37+GA37*FX37+FQ37*FN37+FG37*FD37+EW37*ET37+EM37*EJ37+EC37*DZ37+DK37*DH37+DA37*CX37+CQ37*CN37+CG37*CD37+BW37*BT37+BM37*BJ37)/GS37</f>
        <v>1.625</v>
      </c>
      <c r="GU37" s="529" t="str">
        <f>IF(AND(GT37&lt;1.2),"Cảnh báo KQHT","Lên lớp")</f>
        <v>Lên lớp</v>
      </c>
      <c r="GV37" s="131"/>
      <c r="GW37" s="414">
        <v>0</v>
      </c>
      <c r="GX37" s="239"/>
      <c r="GY37" s="239"/>
      <c r="GZ37" s="116">
        <f>ROUND((GW37*0.4+GX37*0.6),1)</f>
        <v>0</v>
      </c>
      <c r="HA37" s="117">
        <f>ROUND(MAX((GW37*0.4+GX37*0.6),(GW37*0.4+GY37*0.6)),1)</f>
        <v>0</v>
      </c>
      <c r="HB37" s="118" t="str">
        <f>IF(HA37&gt;=8.5,"A",IF(HA37&gt;=8,"B+",IF(HA37&gt;=7,"B",IF(HA37&gt;=6.5,"C+",IF(HA37&gt;=5.5,"C",IF(HA37&gt;=5,"D+",IF(HA37&gt;=4,"D","F")))))))</f>
        <v>F</v>
      </c>
      <c r="HC37" s="119">
        <f>IF(HB37="A",4,IF(HB37="B+",3.5,IF(HB37="B",3,IF(HB37="C+",2.5,IF(HB37="C",2,IF(HB37="D+",1.5,IF(HB37="D",1,0)))))))</f>
        <v>0</v>
      </c>
      <c r="HD37" s="119" t="str">
        <f>TEXT(HC37,"0.0")</f>
        <v>0.0</v>
      </c>
      <c r="HE37" s="137">
        <v>3</v>
      </c>
      <c r="HF37" s="138"/>
      <c r="HG37" s="129"/>
      <c r="HH37" s="130"/>
      <c r="HI37" s="130"/>
      <c r="HJ37" s="130"/>
      <c r="HK37" s="130"/>
      <c r="HL37" s="130"/>
      <c r="HM37" s="130"/>
      <c r="HN37" s="130"/>
      <c r="HO37" s="137">
        <v>2</v>
      </c>
      <c r="HP37" s="131"/>
      <c r="HQ37" s="171">
        <v>0</v>
      </c>
      <c r="HR37" s="239"/>
      <c r="HS37" s="239"/>
      <c r="HT37" s="116">
        <f>ROUND((HQ37*0.4+HR37*0.6),1)</f>
        <v>0</v>
      </c>
      <c r="HU37" s="117">
        <f>ROUND(MAX((HQ37*0.4+HR37*0.6),(HQ37*0.4+HS37*0.6)),1)</f>
        <v>0</v>
      </c>
      <c r="HV37" s="118" t="str">
        <f>IF(HU37&gt;=8.5,"A",IF(HU37&gt;=8,"B+",IF(HU37&gt;=7,"B",IF(HU37&gt;=6.5,"C+",IF(HU37&gt;=5.5,"C",IF(HU37&gt;=5,"D+",IF(HU37&gt;=4,"D","F")))))))</f>
        <v>F</v>
      </c>
      <c r="HW37" s="119">
        <f>IF(HV37="A",4,IF(HV37="B+",3.5,IF(HV37="B",3,IF(HV37="C+",2.5,IF(HV37="C",2,IF(HV37="D+",1.5,IF(HV37="D",1,0)))))))</f>
        <v>0</v>
      </c>
      <c r="HX37" s="119" t="str">
        <f>TEXT(HW37,"0.0")</f>
        <v>0.0</v>
      </c>
      <c r="HY37" s="137">
        <v>2</v>
      </c>
      <c r="HZ37" s="138"/>
      <c r="IA37" s="129"/>
      <c r="IB37" s="130"/>
      <c r="IC37" s="130"/>
      <c r="ID37" s="130"/>
      <c r="IE37" s="130"/>
      <c r="IF37" s="130"/>
      <c r="IG37" s="130"/>
      <c r="IH37" s="130"/>
      <c r="II37" s="137">
        <v>5</v>
      </c>
      <c r="IJ37" s="131"/>
      <c r="IK37" s="129"/>
      <c r="IL37" s="130"/>
      <c r="IM37" s="130"/>
      <c r="IN37" s="130"/>
      <c r="IO37" s="130"/>
      <c r="IP37" s="130"/>
      <c r="IQ37" s="130"/>
      <c r="IR37" s="130"/>
      <c r="IS37" s="130"/>
      <c r="IT37" s="130"/>
      <c r="IU37" s="130"/>
      <c r="IV37" s="130"/>
      <c r="IW37" s="131"/>
    </row>
    <row r="38" spans="1:257" ht="18">
      <c r="A38" s="1">
        <v>17</v>
      </c>
      <c r="B38" s="39" t="s">
        <v>31</v>
      </c>
      <c r="C38" s="36" t="s">
        <v>97</v>
      </c>
      <c r="D38" s="19" t="s">
        <v>98</v>
      </c>
      <c r="E38" s="20" t="s">
        <v>26</v>
      </c>
      <c r="F38" s="623" t="s">
        <v>1259</v>
      </c>
      <c r="G38" s="21" t="s">
        <v>99</v>
      </c>
      <c r="H38" s="37" t="s">
        <v>36</v>
      </c>
      <c r="I38" s="22" t="s">
        <v>67</v>
      </c>
      <c r="J38" s="22" t="s">
        <v>37</v>
      </c>
      <c r="K38" s="38" t="s">
        <v>38</v>
      </c>
      <c r="L38" s="38"/>
      <c r="M38" s="38"/>
      <c r="N38" s="38"/>
      <c r="O38" s="38"/>
      <c r="P38" s="38"/>
      <c r="Q38" s="38"/>
      <c r="R38" s="38"/>
      <c r="S38" s="38"/>
      <c r="T38" s="38"/>
      <c r="U38" s="38"/>
      <c r="V38" s="38"/>
      <c r="W38" s="38"/>
      <c r="X38" s="38"/>
      <c r="Y38" s="38"/>
      <c r="Z38" s="38"/>
      <c r="AA38" s="38"/>
      <c r="AB38" s="38"/>
      <c r="AC38" s="38"/>
      <c r="AD38" s="38"/>
      <c r="AE38" s="38"/>
      <c r="AF38" s="38"/>
      <c r="AG38" s="38"/>
      <c r="AH38" s="38"/>
      <c r="AI38" s="38"/>
      <c r="AJ38" s="38"/>
      <c r="AK38" s="38"/>
      <c r="AL38" s="38"/>
      <c r="AM38" s="38"/>
      <c r="AN38" s="38"/>
      <c r="AO38" s="38"/>
      <c r="AP38" s="38"/>
      <c r="AQ38" s="38"/>
      <c r="AR38" s="38"/>
      <c r="AS38" s="38"/>
      <c r="AT38" s="38"/>
      <c r="AU38" s="22"/>
      <c r="AV38" s="368">
        <v>6</v>
      </c>
      <c r="AW38" s="3" t="str">
        <f>IF(AV38&gt;=8.5,"A",IF(AV38&gt;=8,"B+",IF(AV38&gt;=7,"B",IF(AV38&gt;=6.5,"C+",IF(AV38&gt;=5.5,"C",IF(AV38&gt;=5,"D+",IF(AV38&gt;=4,"D","F")))))))</f>
        <v>C</v>
      </c>
      <c r="AX38" s="4">
        <f>IF(AW38="A",4,IF(AW38="B+",3.5,IF(AW38="B",3,IF(AW38="C+",2.5,IF(AW38="C",2,IF(AW38="D+",1.5,IF(AW38="D",1,0)))))))</f>
        <v>2</v>
      </c>
      <c r="AY38" s="13" t="str">
        <f>TEXT(AX38,"0.0")</f>
        <v>2.0</v>
      </c>
      <c r="AZ38" s="15">
        <v>7</v>
      </c>
      <c r="BA38" s="3" t="str">
        <f>IF(AZ38&gt;=8.5,"A",IF(AZ38&gt;=8,"B+",IF(AZ38&gt;=7,"B",IF(AZ38&gt;=6.5,"C+",IF(AZ38&gt;=5.5,"C",IF(AZ38&gt;=5,"D+",IF(AZ38&gt;=4,"D","F")))))))</f>
        <v>B</v>
      </c>
      <c r="BB38" s="4">
        <f>IF(BA38="A",4,IF(BA38="B+",3.5,IF(BA38="B",3,IF(BA38="C+",2.5,IF(BA38="C",2,IF(BA38="D+",1.5,IF(BA38="D",1,0)))))))</f>
        <v>3</v>
      </c>
      <c r="BC38" s="122" t="str">
        <f>TEXT(BB38,"0.0")</f>
        <v>3.0</v>
      </c>
      <c r="BD38" s="200">
        <v>7.3</v>
      </c>
      <c r="BE38" s="225">
        <v>6</v>
      </c>
      <c r="BF38" s="225"/>
      <c r="BG38" s="116">
        <f t="shared" si="139"/>
        <v>6.5</v>
      </c>
      <c r="BH38" s="117">
        <f t="shared" si="140"/>
        <v>6.5</v>
      </c>
      <c r="BI38" s="118" t="str">
        <f t="shared" si="141"/>
        <v>C+</v>
      </c>
      <c r="BJ38" s="119">
        <f t="shared" si="142"/>
        <v>2.5</v>
      </c>
      <c r="BK38" s="119" t="str">
        <f t="shared" si="143"/>
        <v>2.5</v>
      </c>
      <c r="BL38" s="137">
        <v>4</v>
      </c>
      <c r="BM38" s="268">
        <v>4</v>
      </c>
      <c r="BN38" s="263">
        <v>6</v>
      </c>
      <c r="BO38" s="230">
        <v>7</v>
      </c>
      <c r="BP38" s="230"/>
      <c r="BQ38" s="116">
        <f t="shared" si="144"/>
        <v>6.6</v>
      </c>
      <c r="BR38" s="117">
        <f t="shared" si="145"/>
        <v>6.6</v>
      </c>
      <c r="BS38" s="118" t="str">
        <f t="shared" si="146"/>
        <v>C+</v>
      </c>
      <c r="BT38" s="119">
        <f t="shared" si="147"/>
        <v>2.5</v>
      </c>
      <c r="BU38" s="119" t="str">
        <f t="shared" si="148"/>
        <v>2.5</v>
      </c>
      <c r="BV38" s="137">
        <v>2</v>
      </c>
      <c r="BW38" s="138">
        <v>2</v>
      </c>
      <c r="BX38" s="148">
        <v>5</v>
      </c>
      <c r="BY38" s="239">
        <v>3</v>
      </c>
      <c r="BZ38" s="239">
        <v>6</v>
      </c>
      <c r="CA38" s="116">
        <f t="shared" si="149"/>
        <v>3.8</v>
      </c>
      <c r="CB38" s="117">
        <f t="shared" si="150"/>
        <v>5.6</v>
      </c>
      <c r="CC38" s="118" t="str">
        <f t="shared" si="151"/>
        <v>C</v>
      </c>
      <c r="CD38" s="119">
        <f t="shared" si="152"/>
        <v>2</v>
      </c>
      <c r="CE38" s="119" t="str">
        <f t="shared" si="153"/>
        <v>2.0</v>
      </c>
      <c r="CF38" s="137">
        <v>2</v>
      </c>
      <c r="CG38" s="138">
        <v>2</v>
      </c>
      <c r="CH38" s="200">
        <v>5.3</v>
      </c>
      <c r="CI38" s="230">
        <v>4</v>
      </c>
      <c r="CJ38" s="230"/>
      <c r="CK38" s="116">
        <f t="shared" si="154"/>
        <v>4.5</v>
      </c>
      <c r="CL38" s="117">
        <f t="shared" si="155"/>
        <v>4.5</v>
      </c>
      <c r="CM38" s="118" t="str">
        <f t="shared" si="156"/>
        <v>D</v>
      </c>
      <c r="CN38" s="119">
        <f t="shared" si="157"/>
        <v>1</v>
      </c>
      <c r="CO38" s="119" t="str">
        <f t="shared" si="158"/>
        <v>1.0</v>
      </c>
      <c r="CP38" s="155">
        <v>2</v>
      </c>
      <c r="CQ38" s="156">
        <v>2</v>
      </c>
      <c r="CR38" s="215">
        <v>7.3</v>
      </c>
      <c r="CS38" s="189">
        <v>8</v>
      </c>
      <c r="CT38" s="189"/>
      <c r="CU38" s="116">
        <f t="shared" si="159"/>
        <v>7.7</v>
      </c>
      <c r="CV38" s="117">
        <f t="shared" si="160"/>
        <v>7.7</v>
      </c>
      <c r="CW38" s="118" t="str">
        <f t="shared" si="161"/>
        <v>B</v>
      </c>
      <c r="CX38" s="119">
        <f t="shared" si="162"/>
        <v>3</v>
      </c>
      <c r="CY38" s="119" t="str">
        <f t="shared" si="163"/>
        <v>3.0</v>
      </c>
      <c r="CZ38" s="137">
        <v>1</v>
      </c>
      <c r="DA38" s="138">
        <v>1</v>
      </c>
      <c r="DB38" s="148">
        <v>5.2</v>
      </c>
      <c r="DC38" s="239">
        <v>3</v>
      </c>
      <c r="DD38" s="239">
        <v>4</v>
      </c>
      <c r="DE38" s="116">
        <f t="shared" si="164"/>
        <v>3.9</v>
      </c>
      <c r="DF38" s="117">
        <f t="shared" si="165"/>
        <v>4.5</v>
      </c>
      <c r="DG38" s="118" t="str">
        <f t="shared" si="166"/>
        <v>D</v>
      </c>
      <c r="DH38" s="119">
        <f t="shared" si="167"/>
        <v>1</v>
      </c>
      <c r="DI38" s="119" t="str">
        <f t="shared" si="168"/>
        <v>1.0</v>
      </c>
      <c r="DJ38" s="137">
        <v>2</v>
      </c>
      <c r="DK38" s="138">
        <v>2</v>
      </c>
      <c r="DL38" s="301">
        <f t="shared" si="169"/>
        <v>13</v>
      </c>
      <c r="DM38" s="310">
        <f t="shared" si="170"/>
        <v>2</v>
      </c>
      <c r="DN38" s="312" t="str">
        <f t="shared" si="171"/>
        <v>2.00</v>
      </c>
      <c r="DO38" s="296" t="str">
        <f t="shared" si="172"/>
        <v>Lên lớp</v>
      </c>
      <c r="DP38" s="297">
        <f t="shared" si="173"/>
        <v>13</v>
      </c>
      <c r="DQ38" s="298">
        <f t="shared" si="174"/>
        <v>2</v>
      </c>
      <c r="DR38" s="296" t="str">
        <f t="shared" si="175"/>
        <v>Lên lớp</v>
      </c>
      <c r="DT38" s="395">
        <v>7.4</v>
      </c>
      <c r="DU38" s="239">
        <v>4</v>
      </c>
      <c r="DV38" s="239"/>
      <c r="DW38" s="116">
        <f t="shared" si="176"/>
        <v>5.4</v>
      </c>
      <c r="DX38" s="117">
        <f t="shared" si="177"/>
        <v>5.4</v>
      </c>
      <c r="DY38" s="118" t="str">
        <f t="shared" si="178"/>
        <v>D+</v>
      </c>
      <c r="DZ38" s="119">
        <f t="shared" si="179"/>
        <v>1.5</v>
      </c>
      <c r="EA38" s="119" t="str">
        <f t="shared" si="180"/>
        <v>1.5</v>
      </c>
      <c r="EB38" s="137">
        <v>2</v>
      </c>
      <c r="EC38" s="138">
        <v>2</v>
      </c>
      <c r="ED38" s="148">
        <v>5</v>
      </c>
      <c r="EE38" s="189">
        <v>5</v>
      </c>
      <c r="EF38" s="189"/>
      <c r="EG38" s="116">
        <f>ROUND((ED38*0.4+EE38*0.6),1)</f>
        <v>5</v>
      </c>
      <c r="EH38" s="117">
        <f>ROUND(MAX((ED38*0.4+EE38*0.6),(ED38*0.4+EF38*0.6)),1)</f>
        <v>5</v>
      </c>
      <c r="EI38" s="118" t="str">
        <f>IF(EH38&gt;=8.5,"A",IF(EH38&gt;=8,"B+",IF(EH38&gt;=7,"B",IF(EH38&gt;=6.5,"C+",IF(EH38&gt;=5.5,"C",IF(EH38&gt;=5,"D+",IF(EH38&gt;=4,"D","F")))))))</f>
        <v>D+</v>
      </c>
      <c r="EJ38" s="119">
        <f>IF(EI38="A",4,IF(EI38="B+",3.5,IF(EI38="B",3,IF(EI38="C+",2.5,IF(EI38="C",2,IF(EI38="D+",1.5,IF(EI38="D",1,0)))))))</f>
        <v>1.5</v>
      </c>
      <c r="EK38" s="119" t="str">
        <f>TEXT(EJ38,"0.0")</f>
        <v>1.5</v>
      </c>
      <c r="EL38" s="137">
        <v>3</v>
      </c>
      <c r="EM38" s="157">
        <v>3</v>
      </c>
      <c r="EN38" s="248">
        <v>5.4</v>
      </c>
      <c r="EO38" s="239">
        <v>5</v>
      </c>
      <c r="EP38" s="239"/>
      <c r="EQ38" s="116">
        <f>ROUND((EN38*0.4+EO38*0.6),1)</f>
        <v>5.2</v>
      </c>
      <c r="ER38" s="117">
        <f>ROUND(MAX((EN38*0.4+EO38*0.6),(EN38*0.4+EP38*0.6)),1)</f>
        <v>5.2</v>
      </c>
      <c r="ES38" s="118" t="str">
        <f>IF(ER38&gt;=8.5,"A",IF(ER38&gt;=8,"B+",IF(ER38&gt;=7,"B",IF(ER38&gt;=6.5,"C+",IF(ER38&gt;=5.5,"C",IF(ER38&gt;=5,"D+",IF(ER38&gt;=4,"D","F")))))))</f>
        <v>D+</v>
      </c>
      <c r="ET38" s="119">
        <f>IF(ES38="A",4,IF(ES38="B+",3.5,IF(ES38="B",3,IF(ES38="C+",2.5,IF(ES38="C",2,IF(ES38="D+",1.5,IF(ES38="D",1,0)))))))</f>
        <v>1.5</v>
      </c>
      <c r="EU38" s="119" t="str">
        <f>TEXT(ET38,"0.0")</f>
        <v>1.5</v>
      </c>
      <c r="EV38" s="137">
        <v>3</v>
      </c>
      <c r="EW38" s="138">
        <v>3</v>
      </c>
      <c r="EX38" s="209">
        <v>8.1999999999999993</v>
      </c>
      <c r="EY38" s="285"/>
      <c r="EZ38" s="285"/>
      <c r="FA38" s="116">
        <f>ROUND((EX38*0.4+EY38*0.6),1)</f>
        <v>3.3</v>
      </c>
      <c r="FB38" s="117">
        <f>ROUND(MAX((EX38*0.4+EY38*0.6),(EX38*0.4+EZ38*0.6)),1)</f>
        <v>3.3</v>
      </c>
      <c r="FC38" s="118" t="str">
        <f>IF(FB38&gt;=8.5,"A",IF(FB38&gt;=8,"B+",IF(FB38&gt;=7,"B",IF(FB38&gt;=6.5,"C+",IF(FB38&gt;=5.5,"C",IF(FB38&gt;=5,"D+",IF(FB38&gt;=4,"D","F")))))))</f>
        <v>F</v>
      </c>
      <c r="FD38" s="119">
        <f>IF(FC38="A",4,IF(FC38="B+",3.5,IF(FC38="B",3,IF(FC38="C+",2.5,IF(FC38="C",2,IF(FC38="D+",1.5,IF(FC38="D",1,0)))))))</f>
        <v>0</v>
      </c>
      <c r="FE38" s="119" t="str">
        <f>TEXT(FD38,"0.0")</f>
        <v>0.0</v>
      </c>
      <c r="FF38" s="137">
        <v>3</v>
      </c>
      <c r="FG38" s="138"/>
      <c r="FH38" s="414">
        <v>2.4</v>
      </c>
      <c r="FI38" s="239"/>
      <c r="FJ38" s="239"/>
      <c r="FK38" s="116">
        <f>ROUND((FH38*0.4+FI38*0.6),1)</f>
        <v>1</v>
      </c>
      <c r="FL38" s="117">
        <f>ROUND(MAX((FH38*0.4+FI38*0.6),(FH38*0.4+FJ38*0.6)),1)</f>
        <v>1</v>
      </c>
      <c r="FM38" s="118" t="str">
        <f>IF(FL38&gt;=8.5,"A",IF(FL38&gt;=8,"B+",IF(FL38&gt;=7,"B",IF(FL38&gt;=6.5,"C+",IF(FL38&gt;=5.5,"C",IF(FL38&gt;=5,"D+",IF(FL38&gt;=4,"D","F")))))))</f>
        <v>F</v>
      </c>
      <c r="FN38" s="119">
        <f>IF(FM38="A",4,IF(FM38="B+",3.5,IF(FM38="B",3,IF(FM38="C+",2.5,IF(FM38="C",2,IF(FM38="D+",1.5,IF(FM38="D",1,0)))))))</f>
        <v>0</v>
      </c>
      <c r="FO38" s="119" t="str">
        <f>TEXT(FN38,"0.0")</f>
        <v>0.0</v>
      </c>
      <c r="FP38" s="137">
        <v>3</v>
      </c>
      <c r="FQ38" s="138"/>
      <c r="FR38" s="148">
        <v>5.3</v>
      </c>
      <c r="FS38" s="236"/>
      <c r="FT38" s="236"/>
      <c r="FU38" s="116">
        <f>ROUND((FR38*0.4+FS38*0.6),1)</f>
        <v>2.1</v>
      </c>
      <c r="FV38" s="117">
        <f>ROUND(MAX((FR38*0.4+FS38*0.6),(FR38*0.4+FT38*0.6)),1)</f>
        <v>2.1</v>
      </c>
      <c r="FW38" s="118" t="str">
        <f>IF(FV38&gt;=8.5,"A",IF(FV38&gt;=8,"B+",IF(FV38&gt;=7,"B",IF(FV38&gt;=6.5,"C+",IF(FV38&gt;=5.5,"C",IF(FV38&gt;=5,"D+",IF(FV38&gt;=4,"D","F")))))))</f>
        <v>F</v>
      </c>
      <c r="FX38" s="119">
        <f>IF(FW38="A",4,IF(FW38="B+",3.5,IF(FW38="B",3,IF(FW38="C+",2.5,IF(FW38="C",2,IF(FW38="D+",1.5,IF(FW38="D",1,0)))))))</f>
        <v>0</v>
      </c>
      <c r="FY38" s="119" t="str">
        <f>TEXT(FX38,"0.0")</f>
        <v>0.0</v>
      </c>
      <c r="FZ38" s="137">
        <v>2</v>
      </c>
      <c r="GA38" s="138"/>
      <c r="GB38" s="171">
        <v>0</v>
      </c>
      <c r="GC38" s="189"/>
      <c r="GD38" s="189"/>
      <c r="GE38" s="116">
        <f>ROUND((GB38*0.4+GC38*0.6),1)</f>
        <v>0</v>
      </c>
      <c r="GF38" s="117">
        <f>ROUND(MAX((GB38*0.4+GC38*0.6),(GB38*0.4+GD38*0.6)),1)</f>
        <v>0</v>
      </c>
      <c r="GG38" s="118" t="str">
        <f>IF(GF38&gt;=8.5,"A",IF(GF38&gt;=8,"B+",IF(GF38&gt;=7,"B",IF(GF38&gt;=6.5,"C+",IF(GF38&gt;=5.5,"C",IF(GF38&gt;=5,"D+",IF(GF38&gt;=4,"D","F")))))))</f>
        <v>F</v>
      </c>
      <c r="GH38" s="119">
        <f>IF(GG38="A",4,IF(GG38="B+",3.5,IF(GG38="B",3,IF(GG38="C+",2.5,IF(GG38="C",2,IF(GG38="D+",1.5,IF(GG38="D",1,0)))))))</f>
        <v>0</v>
      </c>
      <c r="GI38" s="119" t="str">
        <f>TEXT(GH38,"0.0")</f>
        <v>0.0</v>
      </c>
      <c r="GJ38" s="137">
        <v>2</v>
      </c>
      <c r="GK38" s="138"/>
      <c r="GL38" s="301">
        <f>EB38+EL38+EV38+FF38+FP38+FZ38+GJ38</f>
        <v>18</v>
      </c>
      <c r="GM38" s="310">
        <f>(DZ38*EB38+EJ38*EL38+ET38*EV38+FD38*FF38+FN38*FP38+FX38*FZ38+GH38*GJ38)/GL38</f>
        <v>0.66666666666666663</v>
      </c>
      <c r="GN38" s="312" t="str">
        <f>TEXT(GM38,"0.00")</f>
        <v>0.67</v>
      </c>
      <c r="GO38" s="534" t="str">
        <f>IF(AND(GM38&lt;1),"Cảnh báo KQHT","Lên lớp")</f>
        <v>Cảnh báo KQHT</v>
      </c>
      <c r="GP38" s="526">
        <f>DL38+GL38</f>
        <v>31</v>
      </c>
      <c r="GQ38" s="310">
        <f>(DL38*DM38+GL38*GM38)/GP38</f>
        <v>1.2258064516129032</v>
      </c>
      <c r="GR38" s="312" t="str">
        <f>TEXT(GQ38,"0.00")</f>
        <v>1.23</v>
      </c>
      <c r="GS38" s="527">
        <f>GK38+GA38+FQ38+FG38+EW38+EM38+EC38+DK38+DA38+CQ38+CG38+BW38+BM38</f>
        <v>21</v>
      </c>
      <c r="GT38" s="528">
        <f>(GK38*GH38+GA38*FX38+FQ38*FN38+FG38*FD38+EW38*ET38+EM38*EJ38+EC38*DZ38+DK38*DH38+DA38*CX38+CQ38*CN38+CG38*CD38+BW38*BT38+BM38*BJ38)/GS38</f>
        <v>1.8095238095238095</v>
      </c>
      <c r="GU38" s="529" t="str">
        <f>IF(AND(GT38&lt;1.2),"Cảnh báo KQHT","Lên lớp")</f>
        <v>Lên lớp</v>
      </c>
      <c r="GV38" s="535" t="s">
        <v>929</v>
      </c>
      <c r="GW38" s="414">
        <v>0</v>
      </c>
      <c r="GX38" s="239"/>
      <c r="GY38" s="239"/>
      <c r="GZ38" s="116">
        <f>ROUND((GW38*0.4+GX38*0.6),1)</f>
        <v>0</v>
      </c>
      <c r="HA38" s="117">
        <f>ROUND(MAX((GW38*0.4+GX38*0.6),(GW38*0.4+GY38*0.6)),1)</f>
        <v>0</v>
      </c>
      <c r="HB38" s="118" t="str">
        <f>IF(HA38&gt;=8.5,"A",IF(HA38&gt;=8,"B+",IF(HA38&gt;=7,"B",IF(HA38&gt;=6.5,"C+",IF(HA38&gt;=5.5,"C",IF(HA38&gt;=5,"D+",IF(HA38&gt;=4,"D","F")))))))</f>
        <v>F</v>
      </c>
      <c r="HC38" s="119">
        <f>IF(HB38="A",4,IF(HB38="B+",3.5,IF(HB38="B",3,IF(HB38="C+",2.5,IF(HB38="C",2,IF(HB38="D+",1.5,IF(HB38="D",1,0)))))))</f>
        <v>0</v>
      </c>
      <c r="HD38" s="119" t="str">
        <f>TEXT(HC38,"0.0")</f>
        <v>0.0</v>
      </c>
      <c r="HE38" s="137">
        <v>3</v>
      </c>
      <c r="HF38" s="138"/>
      <c r="HG38" s="129"/>
      <c r="HH38" s="130"/>
      <c r="HI38" s="130"/>
      <c r="HJ38" s="130"/>
      <c r="HK38" s="130"/>
      <c r="HL38" s="130"/>
      <c r="HM38" s="130"/>
      <c r="HN38" s="130"/>
      <c r="HO38" s="137">
        <v>2</v>
      </c>
      <c r="HP38" s="131"/>
      <c r="HQ38" s="171">
        <v>0</v>
      </c>
      <c r="HR38" s="239"/>
      <c r="HS38" s="239"/>
      <c r="HT38" s="116">
        <f>ROUND((HQ38*0.4+HR38*0.6),1)</f>
        <v>0</v>
      </c>
      <c r="HU38" s="117">
        <f>ROUND(MAX((HQ38*0.4+HR38*0.6),(HQ38*0.4+HS38*0.6)),1)</f>
        <v>0</v>
      </c>
      <c r="HV38" s="118" t="str">
        <f>IF(HU38&gt;=8.5,"A",IF(HU38&gt;=8,"B+",IF(HU38&gt;=7,"B",IF(HU38&gt;=6.5,"C+",IF(HU38&gt;=5.5,"C",IF(HU38&gt;=5,"D+",IF(HU38&gt;=4,"D","F")))))))</f>
        <v>F</v>
      </c>
      <c r="HW38" s="119">
        <f>IF(HV38="A",4,IF(HV38="B+",3.5,IF(HV38="B",3,IF(HV38="C+",2.5,IF(HV38="C",2,IF(HV38="D+",1.5,IF(HV38="D",1,0)))))))</f>
        <v>0</v>
      </c>
      <c r="HX38" s="119" t="str">
        <f>TEXT(HW38,"0.0")</f>
        <v>0.0</v>
      </c>
      <c r="HY38" s="137">
        <v>2</v>
      </c>
      <c r="HZ38" s="138"/>
      <c r="IA38" s="129"/>
      <c r="IB38" s="130"/>
      <c r="IC38" s="130"/>
      <c r="ID38" s="130"/>
      <c r="IE38" s="130"/>
      <c r="IF38" s="130"/>
      <c r="IG38" s="130"/>
      <c r="IH38" s="130"/>
      <c r="II38" s="137">
        <v>5</v>
      </c>
      <c r="IJ38" s="131"/>
      <c r="IK38" s="129"/>
      <c r="IL38" s="130"/>
      <c r="IM38" s="130"/>
      <c r="IN38" s="130"/>
      <c r="IO38" s="130"/>
      <c r="IP38" s="130"/>
      <c r="IQ38" s="130"/>
      <c r="IR38" s="130"/>
      <c r="IS38" s="130"/>
      <c r="IT38" s="130"/>
      <c r="IU38" s="130"/>
      <c r="IV38" s="130"/>
      <c r="IW38" s="131"/>
    </row>
  </sheetData>
  <autoFilter ref="A1:GV28"/>
  <conditionalFormatting sqref="AZ31:BB35 AV31:AX35 AW36:AX36 AZ37:BB38 AV37:AX38 BC1 AV1:AX28 AZ1:BB28 AY1">
    <cfRule type="cellIs" dxfId="151" priority="31" stopIfTrue="1" operator="lessThan">
      <formula>4.95</formula>
    </cfRule>
  </conditionalFormatting>
  <conditionalFormatting sqref="EH31:EH34 ER32:ER34 FB32:FB34 FL31:FL34 FV31:FV34 GF31:GF34 HU37:HU38 BR32:BR38 CB32:CB38 DF32:DF38 DX31:DX38 EH37:EH38 ER37:ER38 FB37:FB38 BH32:BH38 CL32:CL38 FL37:FL38 FV37:FV38 GF37:GF38 CV32:CV38 HA37:HA38 HU2:HU28 HA2:HA28 AV1:BC1 BR1:BU1 CB1:CE1 CL1:CO1 CV1:CY1 BR2:BR28 CB2:CB28 BH1:BK1 DF1:DI1 DF2:DF28 DX1:EA1 DX2:DX28 EH1:EK1 ER1:EU1 FB1:FE1 EH2:EH28 ER2:ER28 FB2:FB28 BH2:BH28 CL2:CL28 FL1:FO1 FV1:FY1 FL2:FL28 FV2:FV28 GF1:GI1 GF2:GF28 CV2:CV28 HA1:HD1 HK1:HN1 HU1:HX1 IE1:IH1 HK2:HK28 IE2:IE28">
    <cfRule type="cellIs" dxfId="150" priority="30" operator="lessThan">
      <formula>3.95</formula>
    </cfRule>
  </conditionalFormatting>
  <conditionalFormatting sqref="BA31:BB35 AW31:AX38 BA37:BB38 BC1 AW2:AX28 BA2:BB28 AY1">
    <cfRule type="cellIs" dxfId="149" priority="27" stopIfTrue="1" operator="lessThan">
      <formula>4.95</formula>
    </cfRule>
    <cfRule type="cellIs" dxfId="148" priority="28" stopIfTrue="1" operator="lessThan">
      <formula>4.95</formula>
    </cfRule>
    <cfRule type="cellIs" dxfId="147" priority="29" stopIfTrue="1" operator="lessThan">
      <formula>4.95</formula>
    </cfRule>
  </conditionalFormatting>
  <conditionalFormatting sqref="BA31:BA35 AW31:AW38 BA37:BA38 BA1:BA28 AW1:AW28">
    <cfRule type="containsText" dxfId="146" priority="25" stopIfTrue="1" operator="containsText" text="f">
      <formula>NOT(ISERROR(SEARCH("f",AW1)))</formula>
    </cfRule>
    <cfRule type="containsText" dxfId="145" priority="26" stopIfTrue="1" operator="containsText" text="f">
      <formula>NOT(ISERROR(SEARCH("f",AW1)))</formula>
    </cfRule>
  </conditionalFormatting>
  <conditionalFormatting sqref="BB31:BB35 AX31:AX38 BB37:BB38 BC1 AX1:AX28 BB1:BB28 AV1 AY1:AZ1">
    <cfRule type="cellIs" dxfId="144" priority="24" stopIfTrue="1" operator="greaterThan">
      <formula>0</formula>
    </cfRule>
  </conditionalFormatting>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dimension ref="A1:X30"/>
  <sheetViews>
    <sheetView workbookViewId="0">
      <selection activeCell="J32" sqref="J32"/>
    </sheetView>
  </sheetViews>
  <sheetFormatPr defaultRowHeight="15"/>
  <cols>
    <col min="1" max="1" width="5" customWidth="1"/>
    <col min="2" max="2" width="9" customWidth="1"/>
    <col min="3" max="3" width="16" customWidth="1"/>
    <col min="4" max="4" width="23.5703125" customWidth="1"/>
    <col min="6" max="6" width="10.28515625" hidden="1" customWidth="1"/>
    <col min="7" max="7" width="12.7109375" customWidth="1"/>
    <col min="8" max="8" width="10.85546875" hidden="1" customWidth="1"/>
    <col min="9" max="9" width="24.28515625" hidden="1" customWidth="1"/>
    <col min="10" max="10" width="41.42578125" customWidth="1"/>
    <col min="11" max="14" width="5.140625" customWidth="1"/>
    <col min="15" max="17" width="5" customWidth="1"/>
    <col min="18" max="19" width="5.42578125" customWidth="1"/>
    <col min="20" max="24" width="5.140625" customWidth="1"/>
  </cols>
  <sheetData>
    <row r="1" spans="1:24" ht="18.75">
      <c r="A1" s="629" t="s">
        <v>690</v>
      </c>
      <c r="B1" s="629"/>
      <c r="C1" s="629"/>
      <c r="D1" s="629"/>
      <c r="E1" s="629"/>
      <c r="F1" s="629"/>
      <c r="G1" s="629"/>
      <c r="H1" s="629"/>
      <c r="I1" s="629"/>
      <c r="J1" s="629"/>
      <c r="K1" s="629"/>
      <c r="L1" s="629"/>
      <c r="M1" s="629"/>
      <c r="N1" s="629"/>
      <c r="O1" s="629"/>
      <c r="P1" s="629"/>
      <c r="Q1" s="629"/>
    </row>
    <row r="2" spans="1:24" ht="16.5">
      <c r="A2" s="172"/>
      <c r="B2" s="173"/>
      <c r="C2" s="173"/>
      <c r="D2" s="173"/>
      <c r="E2" s="173"/>
      <c r="F2" s="173"/>
      <c r="G2" s="172"/>
      <c r="H2" s="172"/>
      <c r="I2" s="172"/>
      <c r="J2" s="172"/>
      <c r="K2" s="174">
        <f>SUM(L2:X2)</f>
        <v>30</v>
      </c>
      <c r="L2" s="174">
        <v>1</v>
      </c>
      <c r="M2" s="174">
        <v>2</v>
      </c>
      <c r="N2" s="174">
        <v>2</v>
      </c>
      <c r="O2" s="175">
        <v>3</v>
      </c>
      <c r="P2" s="175">
        <v>4</v>
      </c>
      <c r="Q2" s="174">
        <v>2</v>
      </c>
      <c r="R2" s="176">
        <v>1</v>
      </c>
      <c r="S2" s="176">
        <v>2</v>
      </c>
      <c r="T2" s="176">
        <v>4</v>
      </c>
      <c r="U2" s="176">
        <v>3</v>
      </c>
      <c r="V2" s="176">
        <v>2</v>
      </c>
      <c r="W2" s="176">
        <v>2</v>
      </c>
      <c r="X2" s="176">
        <v>2</v>
      </c>
    </row>
    <row r="3" spans="1:24" ht="210.75" customHeight="1">
      <c r="A3" s="177" t="s">
        <v>0</v>
      </c>
      <c r="B3" s="178" t="s">
        <v>1</v>
      </c>
      <c r="C3" s="178" t="s">
        <v>2</v>
      </c>
      <c r="D3" s="178" t="s">
        <v>3</v>
      </c>
      <c r="E3" s="179" t="s">
        <v>4</v>
      </c>
      <c r="F3" s="179" t="s">
        <v>624</v>
      </c>
      <c r="G3" s="177" t="s">
        <v>5</v>
      </c>
      <c r="H3" s="177" t="s">
        <v>6</v>
      </c>
      <c r="I3" s="177" t="s">
        <v>7</v>
      </c>
      <c r="J3" s="177" t="s">
        <v>682</v>
      </c>
      <c r="K3" s="180" t="s">
        <v>683</v>
      </c>
      <c r="L3" s="181" t="s">
        <v>684</v>
      </c>
      <c r="M3" s="182" t="s">
        <v>685</v>
      </c>
      <c r="N3" s="196" t="s">
        <v>696</v>
      </c>
      <c r="O3" s="195" t="s">
        <v>636</v>
      </c>
      <c r="P3" s="183" t="s">
        <v>697</v>
      </c>
      <c r="Q3" s="195" t="s">
        <v>640</v>
      </c>
      <c r="R3" s="195" t="s">
        <v>714</v>
      </c>
      <c r="S3" s="183" t="s">
        <v>673</v>
      </c>
      <c r="T3" s="384" t="s">
        <v>828</v>
      </c>
      <c r="U3" s="384" t="s">
        <v>836</v>
      </c>
      <c r="V3" s="384" t="s">
        <v>925</v>
      </c>
      <c r="W3" s="384" t="s">
        <v>927</v>
      </c>
      <c r="X3" s="384" t="s">
        <v>963</v>
      </c>
    </row>
    <row r="4" spans="1:24" ht="21" customHeight="1">
      <c r="A4" s="45">
        <v>1</v>
      </c>
      <c r="B4" s="46" t="s">
        <v>167</v>
      </c>
      <c r="C4" s="47" t="s">
        <v>168</v>
      </c>
      <c r="D4" s="48" t="s">
        <v>169</v>
      </c>
      <c r="E4" s="49" t="s">
        <v>25</v>
      </c>
      <c r="F4" s="49"/>
      <c r="G4" s="50" t="s">
        <v>170</v>
      </c>
      <c r="H4" s="51" t="s">
        <v>47</v>
      </c>
      <c r="I4" s="45" t="s">
        <v>67</v>
      </c>
      <c r="J4" s="184" t="str">
        <f>IF(L4="x",$L$3&amp;",",)&amp;IF(M4="x",$M$3&amp;",",)&amp;IF(N4="x",$N$3&amp;",",)&amp;IF(O4="x",$O$3&amp;",",)&amp;IF(P4="x",$P$3&amp;",",)&amp;IF(Q4="x",$Q$3&amp;",",)&amp;IF(R4="x",$R$3&amp;",",)&amp;IF(S4="x",$S$3&amp;",",)&amp;IF(T4="x",$T$3&amp;",",)&amp;IF(U4="x",$U$3&amp;",",)&amp;IF(V4="x",$V$3&amp;",",)&amp;IF(W4="x",$W$3&amp;",",)&amp;IF(X4="x",$X$3&amp;",",)</f>
        <v/>
      </c>
      <c r="K4" s="185">
        <f>SUMIF(L4:X4,"x",$L$2:$X$2)</f>
        <v>0</v>
      </c>
      <c r="L4" s="115" t="str">
        <f>IF('42KT1'!AX2&lt;1,"x"," ")</f>
        <v xml:space="preserve"> </v>
      </c>
      <c r="M4" s="115" t="str">
        <f>IF('42KT1'!BB2&lt;1,"x"," ")</f>
        <v xml:space="preserve"> </v>
      </c>
      <c r="N4" s="115" t="str">
        <f>IF('42KT1'!BJ2&lt;1,"x"," ")</f>
        <v xml:space="preserve"> </v>
      </c>
      <c r="O4" s="115" t="str">
        <f>IF('42KT1'!BT2&lt;1,"x"," ")</f>
        <v xml:space="preserve"> </v>
      </c>
      <c r="P4" s="115" t="str">
        <f>IF('42KT1'!CD2&lt;1,"x"," ")</f>
        <v xml:space="preserve"> </v>
      </c>
      <c r="Q4" s="115" t="str">
        <f>IF('42KT1'!CN2&lt;1,"x"," ")</f>
        <v xml:space="preserve"> </v>
      </c>
      <c r="R4" s="115" t="str">
        <f>IF('42KT1'!CX2&lt;1,"x"," ")</f>
        <v xml:space="preserve"> </v>
      </c>
      <c r="S4" s="115" t="str">
        <f>IF('42KT1'!DH2&lt;1,"x"," ")</f>
        <v xml:space="preserve"> </v>
      </c>
      <c r="T4" s="115" t="str">
        <f>IF('42KT1'!DZ2&lt;1,"x"," ")</f>
        <v xml:space="preserve"> </v>
      </c>
      <c r="U4" s="115" t="str">
        <f>IF('42KT1'!EJ2&lt;1,"x"," ")</f>
        <v xml:space="preserve"> </v>
      </c>
      <c r="V4" s="115" t="str">
        <f>IF('42KT1'!ET2&lt;1,"x"," ")</f>
        <v xml:space="preserve"> </v>
      </c>
      <c r="W4" s="115" t="str">
        <f>IF('42KT1'!FD2&lt;1,"x"," ")</f>
        <v xml:space="preserve"> </v>
      </c>
      <c r="X4" s="115" t="str">
        <f>IF('42KT1'!FN2&lt;1,"x"," ")</f>
        <v xml:space="preserve"> </v>
      </c>
    </row>
    <row r="5" spans="1:24" ht="120" customHeight="1">
      <c r="A5" s="22">
        <v>3</v>
      </c>
      <c r="B5" s="52" t="s">
        <v>167</v>
      </c>
      <c r="C5" s="52" t="s">
        <v>173</v>
      </c>
      <c r="D5" s="53" t="s">
        <v>69</v>
      </c>
      <c r="E5" s="54" t="s">
        <v>25</v>
      </c>
      <c r="F5" s="54"/>
      <c r="G5" s="55" t="s">
        <v>349</v>
      </c>
      <c r="H5" s="52" t="s">
        <v>36</v>
      </c>
      <c r="I5" s="52" t="s">
        <v>625</v>
      </c>
      <c r="J5" s="184" t="str">
        <f t="shared" ref="J5:J29" si="0">IF(L5="x",$L$3&amp;",",)&amp;IF(M5="x",$M$3&amp;",",)&amp;IF(N5="x",$N$3&amp;",",)&amp;IF(O5="x",$O$3&amp;",",)&amp;IF(P5="x",$P$3&amp;",",)&amp;IF(Q5="x",$Q$3&amp;",",)&amp;IF(R5="x",$R$3&amp;",",)&amp;IF(S5="x",$S$3&amp;",",)&amp;IF(T5="x",$T$3&amp;",",)&amp;IF(U5="x",$U$3&amp;",",)&amp;IF(V5="x",$V$3&amp;",",)&amp;IF(W5="x",$W$3&amp;",",)&amp;IF(X5="x",$X$3&amp;",",)</f>
        <v/>
      </c>
      <c r="K5" s="185">
        <f t="shared" ref="K5:K29" si="1">SUMIF(L5:X5,"x",$L$2:$X$2)</f>
        <v>0</v>
      </c>
      <c r="L5" s="115" t="str">
        <f>IF('42KT1'!AX3&lt;1,"x"," ")</f>
        <v xml:space="preserve"> </v>
      </c>
      <c r="M5" s="115" t="str">
        <f>IF('42KT1'!BB3&lt;1,"x"," ")</f>
        <v xml:space="preserve"> </v>
      </c>
      <c r="N5" s="115" t="str">
        <f>IF('42KT1'!BJ3&lt;1,"x"," ")</f>
        <v xml:space="preserve"> </v>
      </c>
      <c r="O5" s="115" t="str">
        <f>IF('42KT1'!BT3&lt;1,"x"," ")</f>
        <v xml:space="preserve"> </v>
      </c>
      <c r="P5" s="115" t="str">
        <f>IF('42KT1'!CD3&lt;1,"x"," ")</f>
        <v xml:space="preserve"> </v>
      </c>
      <c r="Q5" s="115" t="str">
        <f>IF('42KT1'!CN3&lt;1,"x"," ")</f>
        <v xml:space="preserve"> </v>
      </c>
      <c r="R5" s="115" t="str">
        <f>IF('42KT1'!CX3&lt;1,"x"," ")</f>
        <v xml:space="preserve"> </v>
      </c>
      <c r="S5" s="115" t="str">
        <f>IF('42KT1'!DH3&lt;1,"x"," ")</f>
        <v xml:space="preserve"> </v>
      </c>
      <c r="T5" s="115" t="str">
        <f>IF('42KT1'!DZ3&lt;1,"x"," ")</f>
        <v xml:space="preserve"> </v>
      </c>
      <c r="U5" s="115" t="str">
        <f>IF('42KT1'!EJ3&lt;1,"x"," ")</f>
        <v xml:space="preserve"> </v>
      </c>
      <c r="V5" s="115" t="str">
        <f>IF('42KT1'!ET3&lt;1,"x"," ")</f>
        <v xml:space="preserve"> </v>
      </c>
      <c r="W5" s="115" t="str">
        <f>IF('42KT1'!FD3&lt;1,"x"," ")</f>
        <v xml:space="preserve"> </v>
      </c>
      <c r="X5" s="115" t="str">
        <f>IF('42KT1'!FN3&lt;1,"x"," ")</f>
        <v xml:space="preserve"> </v>
      </c>
    </row>
    <row r="6" spans="1:24" ht="75" customHeight="1">
      <c r="A6" s="22">
        <v>4</v>
      </c>
      <c r="B6" s="43" t="s">
        <v>167</v>
      </c>
      <c r="C6" s="52" t="s">
        <v>174</v>
      </c>
      <c r="D6" s="19" t="s">
        <v>175</v>
      </c>
      <c r="E6" s="41" t="s">
        <v>25</v>
      </c>
      <c r="F6" s="20"/>
      <c r="G6" s="21" t="s">
        <v>176</v>
      </c>
      <c r="H6" s="37" t="s">
        <v>36</v>
      </c>
      <c r="I6" s="22" t="s">
        <v>67</v>
      </c>
      <c r="J6" s="184" t="str">
        <f t="shared" si="0"/>
        <v>KINH TẾ VI MÔ (2TC),TIN HỌC (2TC),LÝ THUYẾT TÀI CHÍNH, TIỀN TỆ (2TC),KẾ TOÁN TÀI CHÍNH DOANH NGHIỆP 2 (4TC),</v>
      </c>
      <c r="K6" s="185">
        <f t="shared" si="1"/>
        <v>8</v>
      </c>
      <c r="L6" s="115" t="str">
        <f>IF('42KT1'!AX4&lt;1,"x"," ")</f>
        <v xml:space="preserve"> </v>
      </c>
      <c r="M6" s="115" t="str">
        <f>IF('42KT1'!BB4&lt;1,"x"," ")</f>
        <v xml:space="preserve"> </v>
      </c>
      <c r="N6" s="115" t="str">
        <f>IF('42KT1'!BJ4&lt;1,"x"," ")</f>
        <v>x</v>
      </c>
      <c r="O6" s="115" t="str">
        <f>IF('42KT1'!BT4&lt;1,"x"," ")</f>
        <v xml:space="preserve"> </v>
      </c>
      <c r="P6" s="115" t="str">
        <f>IF('42KT1'!CD4&lt;1,"x"," ")</f>
        <v xml:space="preserve"> </v>
      </c>
      <c r="Q6" s="115" t="str">
        <f>IF('42KT1'!CN4&lt;1,"x"," ")</f>
        <v xml:space="preserve"> </v>
      </c>
      <c r="R6" s="115" t="str">
        <f>IF('42KT1'!CX4&lt;1,"x"," ")</f>
        <v xml:space="preserve"> </v>
      </c>
      <c r="S6" s="115" t="str">
        <f>IF('42KT1'!DH4&lt;1,"x"," ")</f>
        <v>x</v>
      </c>
      <c r="T6" s="115" t="str">
        <f>IF('42KT1'!DZ4&lt;1,"x"," ")</f>
        <v xml:space="preserve"> </v>
      </c>
      <c r="U6" s="115" t="str">
        <f>IF('42KT1'!EJ4&lt;1,"x"," ")</f>
        <v xml:space="preserve"> </v>
      </c>
      <c r="V6" s="115" t="str">
        <f>IF('42KT1'!ET4&lt;1,"x"," ")</f>
        <v xml:space="preserve"> </v>
      </c>
      <c r="W6" s="115" t="str">
        <f>IF('42KT1'!FD4&lt;1,"x"," ")</f>
        <v>x</v>
      </c>
      <c r="X6" s="115" t="str">
        <f>IF('42KT1'!FN4&lt;1,"x"," ")</f>
        <v>x</v>
      </c>
    </row>
    <row r="7" spans="1:24" ht="75.75" customHeight="1">
      <c r="A7" s="22">
        <v>5</v>
      </c>
      <c r="B7" s="46" t="s">
        <v>167</v>
      </c>
      <c r="C7" s="52" t="s">
        <v>177</v>
      </c>
      <c r="D7" s="48" t="s">
        <v>178</v>
      </c>
      <c r="E7" s="49" t="s">
        <v>179</v>
      </c>
      <c r="F7" s="49"/>
      <c r="G7" s="50" t="s">
        <v>140</v>
      </c>
      <c r="H7" s="51" t="s">
        <v>47</v>
      </c>
      <c r="I7" s="45" t="s">
        <v>46</v>
      </c>
      <c r="J7" s="184" t="str">
        <f t="shared" si="0"/>
        <v/>
      </c>
      <c r="K7" s="185">
        <f t="shared" si="1"/>
        <v>0</v>
      </c>
      <c r="L7" s="115" t="str">
        <f>IF('42KT1'!AX5&lt;1,"x"," ")</f>
        <v xml:space="preserve"> </v>
      </c>
      <c r="M7" s="115" t="str">
        <f>IF('42KT1'!BB5&lt;1,"x"," ")</f>
        <v xml:space="preserve"> </v>
      </c>
      <c r="N7" s="115" t="str">
        <f>IF('42KT1'!BJ5&lt;1,"x"," ")</f>
        <v xml:space="preserve"> </v>
      </c>
      <c r="O7" s="115" t="str">
        <f>IF('42KT1'!BT5&lt;1,"x"," ")</f>
        <v xml:space="preserve"> </v>
      </c>
      <c r="P7" s="115" t="str">
        <f>IF('42KT1'!CD5&lt;1,"x"," ")</f>
        <v xml:space="preserve"> </v>
      </c>
      <c r="Q7" s="115" t="str">
        <f>IF('42KT1'!CN5&lt;1,"x"," ")</f>
        <v xml:space="preserve"> </v>
      </c>
      <c r="R7" s="115" t="str">
        <f>IF('42KT1'!CX5&lt;1,"x"," ")</f>
        <v xml:space="preserve"> </v>
      </c>
      <c r="S7" s="115" t="str">
        <f>IF('42KT1'!DH5&lt;1,"x"," ")</f>
        <v xml:space="preserve"> </v>
      </c>
      <c r="T7" s="115" t="str">
        <f>IF('42KT1'!DZ5&lt;1,"x"," ")</f>
        <v xml:space="preserve"> </v>
      </c>
      <c r="U7" s="115" t="str">
        <f>IF('42KT1'!EJ5&lt;1,"x"," ")</f>
        <v xml:space="preserve"> </v>
      </c>
      <c r="V7" s="115" t="str">
        <f>IF('42KT1'!ET5&lt;1,"x"," ")</f>
        <v xml:space="preserve"> </v>
      </c>
      <c r="W7" s="115" t="str">
        <f>IF('42KT1'!FD5&lt;1,"x"," ")</f>
        <v xml:space="preserve"> </v>
      </c>
      <c r="X7" s="115" t="str">
        <f>IF('42KT1'!FN5&lt;1,"x"," ")</f>
        <v xml:space="preserve"> </v>
      </c>
    </row>
    <row r="8" spans="1:24" ht="85.5" customHeight="1">
      <c r="A8" s="22">
        <v>6</v>
      </c>
      <c r="B8" s="43" t="s">
        <v>167</v>
      </c>
      <c r="C8" s="52" t="s">
        <v>180</v>
      </c>
      <c r="D8" s="40" t="s">
        <v>181</v>
      </c>
      <c r="E8" s="41" t="s">
        <v>182</v>
      </c>
      <c r="F8" s="41"/>
      <c r="G8" s="21" t="s">
        <v>183</v>
      </c>
      <c r="H8" s="37" t="s">
        <v>47</v>
      </c>
      <c r="I8" s="22" t="s">
        <v>59</v>
      </c>
      <c r="J8" s="184" t="str">
        <f t="shared" si="0"/>
        <v>KINH TẾ VI MÔ (2TC),KẾ TOÁN TÀI CHÍNH DOANH NGHIỆP 1 (4TC),THUẾ(2TC),LÝ THUYẾT TÀI CHÍNH, TIỀN TỆ (2TC),KẾ TOÁN TÀI CHÍNH DOANH NGHIỆP 2 (4TC),</v>
      </c>
      <c r="K8" s="185">
        <f t="shared" si="1"/>
        <v>12</v>
      </c>
      <c r="L8" s="115" t="str">
        <f>IF('42KT1'!AX30&lt;1,"x"," ")</f>
        <v xml:space="preserve"> </v>
      </c>
      <c r="M8" s="115" t="str">
        <f>IF('42KT1'!BB30&lt;1,"x"," ")</f>
        <v xml:space="preserve"> </v>
      </c>
      <c r="N8" s="115" t="str">
        <f>IF('42KT1'!BJ30&lt;1,"x"," ")</f>
        <v>x</v>
      </c>
      <c r="O8" s="115" t="str">
        <f>IF('42KT1'!BT30&lt;1,"x"," ")</f>
        <v xml:space="preserve"> </v>
      </c>
      <c r="P8" s="115" t="str">
        <f>IF('42KT1'!CD30&lt;1,"x"," ")</f>
        <v xml:space="preserve"> </v>
      </c>
      <c r="Q8" s="115" t="str">
        <f>IF('42KT1'!CN30&lt;1,"x"," ")</f>
        <v xml:space="preserve"> </v>
      </c>
      <c r="R8" s="115" t="str">
        <f>IF('42KT1'!CX30&lt;1,"x"," ")</f>
        <v xml:space="preserve"> </v>
      </c>
      <c r="S8" s="115" t="str">
        <f>IF('42KT1'!DH30&lt;1,"x"," ")</f>
        <v xml:space="preserve"> </v>
      </c>
      <c r="T8" s="115" t="str">
        <f>IF('42KT1'!DZ30&lt;1,"x"," ")</f>
        <v>x</v>
      </c>
      <c r="U8" s="115" t="str">
        <f>IF('42KT1'!EJ30&lt;1,"x"," ")</f>
        <v xml:space="preserve"> </v>
      </c>
      <c r="V8" s="115" t="str">
        <f>IF('42KT1'!ET30&lt;1,"x"," ")</f>
        <v>x</v>
      </c>
      <c r="W8" s="115" t="str">
        <f>IF('42KT1'!FD30&lt;1,"x"," ")</f>
        <v>x</v>
      </c>
      <c r="X8" s="115" t="str">
        <f>IF('42KT1'!FN30&lt;1,"x"," ")</f>
        <v>x</v>
      </c>
    </row>
    <row r="9" spans="1:24" ht="54" customHeight="1">
      <c r="A9" s="22">
        <v>7</v>
      </c>
      <c r="B9" s="43" t="s">
        <v>167</v>
      </c>
      <c r="C9" s="52" t="s">
        <v>184</v>
      </c>
      <c r="D9" s="53" t="s">
        <v>185</v>
      </c>
      <c r="E9" s="54" t="s">
        <v>186</v>
      </c>
      <c r="F9" s="54"/>
      <c r="G9" s="55" t="s">
        <v>187</v>
      </c>
      <c r="H9" s="37" t="s">
        <v>47</v>
      </c>
      <c r="I9" s="22" t="s">
        <v>83</v>
      </c>
      <c r="J9" s="184" t="str">
        <f t="shared" si="0"/>
        <v>KẾ TOÁN TÀI CHÍNH DOANH NGHIỆP 1 (4TC),THUẾ(2TC),KẾ TOÁN TÀI CHÍNH DOANH NGHIỆP 2 (4TC),</v>
      </c>
      <c r="K9" s="185">
        <f t="shared" si="1"/>
        <v>8</v>
      </c>
      <c r="L9" s="115" t="str">
        <f>IF('42KT1'!AX6&lt;1,"x"," ")</f>
        <v xml:space="preserve"> </v>
      </c>
      <c r="M9" s="115" t="str">
        <f>IF('42KT1'!BB6&lt;1,"x"," ")</f>
        <v xml:space="preserve"> </v>
      </c>
      <c r="N9" s="115" t="str">
        <f>IF('42KT1'!BJ6&lt;1,"x"," ")</f>
        <v xml:space="preserve"> </v>
      </c>
      <c r="O9" s="115" t="str">
        <f>IF('42KT1'!BT6&lt;1,"x"," ")</f>
        <v xml:space="preserve"> </v>
      </c>
      <c r="P9" s="115" t="str">
        <f>IF('42KT1'!CD6&lt;1,"x"," ")</f>
        <v xml:space="preserve"> </v>
      </c>
      <c r="Q9" s="115" t="str">
        <f>IF('42KT1'!CN6&lt;1,"x"," ")</f>
        <v xml:space="preserve"> </v>
      </c>
      <c r="R9" s="115" t="str">
        <f>IF('42KT1'!CX6&lt;1,"x"," ")</f>
        <v xml:space="preserve"> </v>
      </c>
      <c r="S9" s="115" t="str">
        <f>IF('42KT1'!DH6&lt;1,"x"," ")</f>
        <v xml:space="preserve"> </v>
      </c>
      <c r="T9" s="115" t="str">
        <f>IF('42KT1'!DZ6&lt;1,"x"," ")</f>
        <v>x</v>
      </c>
      <c r="U9" s="115" t="str">
        <f>IF('42KT1'!EJ6&lt;1,"x"," ")</f>
        <v xml:space="preserve"> </v>
      </c>
      <c r="V9" s="115" t="str">
        <f>IF('42KT1'!ET6&lt;1,"x"," ")</f>
        <v>x</v>
      </c>
      <c r="W9" s="115" t="str">
        <f>IF('42KT1'!FD6&lt;1,"x"," ")</f>
        <v xml:space="preserve"> </v>
      </c>
      <c r="X9" s="115" t="str">
        <f>IF('42KT1'!FN6&lt;1,"x"," ")</f>
        <v>x</v>
      </c>
    </row>
    <row r="10" spans="1:24" ht="51.75" customHeight="1">
      <c r="A10" s="22">
        <v>8</v>
      </c>
      <c r="B10" s="43" t="s">
        <v>167</v>
      </c>
      <c r="C10" s="52" t="s">
        <v>188</v>
      </c>
      <c r="D10" s="53" t="s">
        <v>189</v>
      </c>
      <c r="E10" s="54" t="s">
        <v>186</v>
      </c>
      <c r="F10" s="54"/>
      <c r="G10" s="55" t="s">
        <v>190</v>
      </c>
      <c r="H10" s="37" t="s">
        <v>47</v>
      </c>
      <c r="I10" s="22" t="s">
        <v>46</v>
      </c>
      <c r="J10" s="184" t="str">
        <f t="shared" si="0"/>
        <v/>
      </c>
      <c r="K10" s="185">
        <f t="shared" si="1"/>
        <v>0</v>
      </c>
      <c r="L10" s="115" t="str">
        <f>IF('42KT1'!AX7&lt;1,"x"," ")</f>
        <v xml:space="preserve"> </v>
      </c>
      <c r="M10" s="115" t="str">
        <f>IF('42KT1'!BB7&lt;1,"x"," ")</f>
        <v xml:space="preserve"> </v>
      </c>
      <c r="N10" s="115" t="str">
        <f>IF('42KT1'!BJ7&lt;1,"x"," ")</f>
        <v xml:space="preserve"> </v>
      </c>
      <c r="O10" s="115" t="str">
        <f>IF('42KT1'!BT7&lt;1,"x"," ")</f>
        <v xml:space="preserve"> </v>
      </c>
      <c r="P10" s="115" t="str">
        <f>IF('42KT1'!CD7&lt;1,"x"," ")</f>
        <v xml:space="preserve"> </v>
      </c>
      <c r="Q10" s="115" t="str">
        <f>IF('42KT1'!CN7&lt;1,"x"," ")</f>
        <v xml:space="preserve"> </v>
      </c>
      <c r="R10" s="115" t="str">
        <f>IF('42KT1'!CX7&lt;1,"x"," ")</f>
        <v xml:space="preserve"> </v>
      </c>
      <c r="S10" s="115" t="str">
        <f>IF('42KT1'!DH7&lt;1,"x"," ")</f>
        <v xml:space="preserve"> </v>
      </c>
      <c r="T10" s="115" t="str">
        <f>IF('42KT1'!DZ7&lt;1,"x"," ")</f>
        <v xml:space="preserve"> </v>
      </c>
      <c r="U10" s="115" t="str">
        <f>IF('42KT1'!EJ7&lt;1,"x"," ")</f>
        <v xml:space="preserve"> </v>
      </c>
      <c r="V10" s="115" t="str">
        <f>IF('42KT1'!ET7&lt;1,"x"," ")</f>
        <v xml:space="preserve"> </v>
      </c>
      <c r="W10" s="115" t="str">
        <f>IF('42KT1'!FD7&lt;1,"x"," ")</f>
        <v xml:space="preserve"> </v>
      </c>
      <c r="X10" s="115" t="str">
        <f>IF('42KT1'!FN7&lt;1,"x"," ")</f>
        <v xml:space="preserve"> </v>
      </c>
    </row>
    <row r="11" spans="1:24" ht="21" customHeight="1">
      <c r="A11" s="22">
        <v>9</v>
      </c>
      <c r="B11" s="43" t="s">
        <v>167</v>
      </c>
      <c r="C11" s="52" t="s">
        <v>191</v>
      </c>
      <c r="D11" s="40" t="s">
        <v>192</v>
      </c>
      <c r="E11" s="41" t="s">
        <v>186</v>
      </c>
      <c r="F11" s="41"/>
      <c r="G11" s="21" t="s">
        <v>193</v>
      </c>
      <c r="H11" s="37" t="s">
        <v>47</v>
      </c>
      <c r="I11" s="22" t="s">
        <v>59</v>
      </c>
      <c r="J11" s="184" t="str">
        <f t="shared" si="0"/>
        <v/>
      </c>
      <c r="K11" s="185">
        <f t="shared" si="1"/>
        <v>0</v>
      </c>
      <c r="L11" s="115" t="str">
        <f>IF('42KT1'!AX8&lt;1,"x"," ")</f>
        <v xml:space="preserve"> </v>
      </c>
      <c r="M11" s="115" t="str">
        <f>IF('42KT1'!BB8&lt;1,"x"," ")</f>
        <v xml:space="preserve"> </v>
      </c>
      <c r="N11" s="115" t="str">
        <f>IF('42KT1'!BJ8&lt;1,"x"," ")</f>
        <v xml:space="preserve"> </v>
      </c>
      <c r="O11" s="115" t="str">
        <f>IF('42KT1'!BT8&lt;1,"x"," ")</f>
        <v xml:space="preserve"> </v>
      </c>
      <c r="P11" s="115" t="str">
        <f>IF('42KT1'!CD8&lt;1,"x"," ")</f>
        <v xml:space="preserve"> </v>
      </c>
      <c r="Q11" s="115" t="str">
        <f>IF('42KT1'!CN8&lt;1,"x"," ")</f>
        <v xml:space="preserve"> </v>
      </c>
      <c r="R11" s="115" t="str">
        <f>IF('42KT1'!CX8&lt;1,"x"," ")</f>
        <v xml:space="preserve"> </v>
      </c>
      <c r="S11" s="115" t="str">
        <f>IF('42KT1'!DH8&lt;1,"x"," ")</f>
        <v xml:space="preserve"> </v>
      </c>
      <c r="T11" s="115" t="str">
        <f>IF('42KT1'!DZ8&lt;1,"x"," ")</f>
        <v xml:space="preserve"> </v>
      </c>
      <c r="U11" s="115" t="str">
        <f>IF('42KT1'!EJ8&lt;1,"x"," ")</f>
        <v xml:space="preserve"> </v>
      </c>
      <c r="V11" s="115" t="str">
        <f>IF('42KT1'!ET8&lt;1,"x"," ")</f>
        <v xml:space="preserve"> </v>
      </c>
      <c r="W11" s="115" t="str">
        <f>IF('42KT1'!FD8&lt;1,"x"," ")</f>
        <v xml:space="preserve"> </v>
      </c>
      <c r="X11" s="115" t="str">
        <f>IF('42KT1'!FN8&lt;1,"x"," ")</f>
        <v xml:space="preserve"> </v>
      </c>
    </row>
    <row r="12" spans="1:24" ht="21" customHeight="1">
      <c r="A12" s="22">
        <v>10</v>
      </c>
      <c r="B12" s="43" t="s">
        <v>167</v>
      </c>
      <c r="C12" s="52" t="s">
        <v>194</v>
      </c>
      <c r="D12" s="53" t="s">
        <v>195</v>
      </c>
      <c r="E12" s="54" t="s">
        <v>196</v>
      </c>
      <c r="F12" s="54"/>
      <c r="G12" s="55" t="s">
        <v>197</v>
      </c>
      <c r="H12" s="37" t="s">
        <v>47</v>
      </c>
      <c r="I12" s="22" t="s">
        <v>631</v>
      </c>
      <c r="J12" s="184" t="str">
        <f t="shared" si="0"/>
        <v/>
      </c>
      <c r="K12" s="185">
        <f t="shared" si="1"/>
        <v>0</v>
      </c>
      <c r="L12" s="115" t="str">
        <f>IF('42KT1'!AX9&lt;1,"x"," ")</f>
        <v xml:space="preserve"> </v>
      </c>
      <c r="M12" s="115" t="str">
        <f>IF('42KT1'!BB9&lt;1,"x"," ")</f>
        <v xml:space="preserve"> </v>
      </c>
      <c r="N12" s="115" t="str">
        <f>IF('42KT1'!BJ9&lt;1,"x"," ")</f>
        <v xml:space="preserve"> </v>
      </c>
      <c r="O12" s="115" t="str">
        <f>IF('42KT1'!BT9&lt;1,"x"," ")</f>
        <v xml:space="preserve"> </v>
      </c>
      <c r="P12" s="115" t="str">
        <f>IF('42KT1'!CD9&lt;1,"x"," ")</f>
        <v xml:space="preserve"> </v>
      </c>
      <c r="Q12" s="115" t="str">
        <f>IF('42KT1'!CN9&lt;1,"x"," ")</f>
        <v xml:space="preserve"> </v>
      </c>
      <c r="R12" s="115" t="str">
        <f>IF('42KT1'!CX9&lt;1,"x"," ")</f>
        <v xml:space="preserve"> </v>
      </c>
      <c r="S12" s="115" t="str">
        <f>IF('42KT1'!DH9&lt;1,"x"," ")</f>
        <v xml:space="preserve"> </v>
      </c>
      <c r="T12" s="115" t="str">
        <f>IF('42KT1'!DZ9&lt;1,"x"," ")</f>
        <v xml:space="preserve"> </v>
      </c>
      <c r="U12" s="115" t="str">
        <f>IF('42KT1'!EJ9&lt;1,"x"," ")</f>
        <v xml:space="preserve"> </v>
      </c>
      <c r="V12" s="115" t="str">
        <f>IF('42KT1'!ET9&lt;1,"x"," ")</f>
        <v xml:space="preserve"> </v>
      </c>
      <c r="W12" s="115" t="str">
        <f>IF('42KT1'!FD9&lt;1,"x"," ")</f>
        <v xml:space="preserve"> </v>
      </c>
      <c r="X12" s="115" t="str">
        <f>IF('42KT1'!FN9&lt;1,"x"," ")</f>
        <v xml:space="preserve"> </v>
      </c>
    </row>
    <row r="13" spans="1:24" ht="42.75" customHeight="1">
      <c r="A13" s="22">
        <v>11</v>
      </c>
      <c r="B13" s="43" t="s">
        <v>167</v>
      </c>
      <c r="C13" s="52" t="s">
        <v>198</v>
      </c>
      <c r="D13" s="53" t="s">
        <v>18</v>
      </c>
      <c r="E13" s="54" t="s">
        <v>199</v>
      </c>
      <c r="F13" s="54"/>
      <c r="G13" s="55" t="s">
        <v>200</v>
      </c>
      <c r="H13" s="37" t="s">
        <v>36</v>
      </c>
      <c r="I13" s="22" t="s">
        <v>67</v>
      </c>
      <c r="J13" s="184" t="str">
        <f t="shared" si="0"/>
        <v>KINH TẾ VI MÔ (2TC),KẾ TOÁN TÀI CHÍNH DOANH NGHIỆP 2 (4TC),</v>
      </c>
      <c r="K13" s="185">
        <f t="shared" si="1"/>
        <v>4</v>
      </c>
      <c r="L13" s="115" t="str">
        <f>IF('42KT1'!AX10&lt;1,"x"," ")</f>
        <v xml:space="preserve"> </v>
      </c>
      <c r="M13" s="115" t="str">
        <f>IF('42KT1'!BB10&lt;1,"x"," ")</f>
        <v xml:space="preserve"> </v>
      </c>
      <c r="N13" s="115" t="str">
        <f>IF('42KT1'!BJ10&lt;1,"x"," ")</f>
        <v>x</v>
      </c>
      <c r="O13" s="115" t="str">
        <f>IF('42KT1'!BT10&lt;1,"x"," ")</f>
        <v xml:space="preserve"> </v>
      </c>
      <c r="P13" s="115" t="str">
        <f>IF('42KT1'!CD10&lt;1,"x"," ")</f>
        <v xml:space="preserve"> </v>
      </c>
      <c r="Q13" s="115" t="str">
        <f>IF('42KT1'!CN10&lt;1,"x"," ")</f>
        <v xml:space="preserve"> </v>
      </c>
      <c r="R13" s="115" t="str">
        <f>IF('42KT1'!CX10&lt;1,"x"," ")</f>
        <v xml:space="preserve"> </v>
      </c>
      <c r="S13" s="115" t="str">
        <f>IF('42KT1'!DH10&lt;1,"x"," ")</f>
        <v xml:space="preserve"> </v>
      </c>
      <c r="T13" s="115" t="str">
        <f>IF('42KT1'!DZ10&lt;1,"x"," ")</f>
        <v xml:space="preserve"> </v>
      </c>
      <c r="U13" s="115" t="str">
        <f>IF('42KT1'!EJ10&lt;1,"x"," ")</f>
        <v xml:space="preserve"> </v>
      </c>
      <c r="V13" s="115" t="str">
        <f>IF('42KT1'!ET10&lt;1,"x"," ")</f>
        <v xml:space="preserve"> </v>
      </c>
      <c r="W13" s="115" t="str">
        <f>IF('42KT1'!FD10&lt;1,"x"," ")</f>
        <v xml:space="preserve"> </v>
      </c>
      <c r="X13" s="115" t="str">
        <f>IF('42KT1'!FN10&lt;1,"x"," ")</f>
        <v>x</v>
      </c>
    </row>
    <row r="14" spans="1:24" ht="37.5" customHeight="1">
      <c r="A14" s="22">
        <v>12</v>
      </c>
      <c r="B14" s="43" t="s">
        <v>167</v>
      </c>
      <c r="C14" s="52" t="s">
        <v>201</v>
      </c>
      <c r="D14" s="53" t="s">
        <v>202</v>
      </c>
      <c r="E14" s="54" t="s">
        <v>203</v>
      </c>
      <c r="F14" s="54"/>
      <c r="G14" s="55" t="s">
        <v>204</v>
      </c>
      <c r="H14" s="37" t="s">
        <v>47</v>
      </c>
      <c r="I14" s="22" t="s">
        <v>205</v>
      </c>
      <c r="J14" s="184" t="str">
        <f t="shared" si="0"/>
        <v/>
      </c>
      <c r="K14" s="185">
        <f t="shared" si="1"/>
        <v>0</v>
      </c>
      <c r="L14" s="115" t="str">
        <f>IF('42KT1'!AX11&lt;1,"x"," ")</f>
        <v xml:space="preserve"> </v>
      </c>
      <c r="M14" s="115" t="str">
        <f>IF('42KT1'!BB11&lt;1,"x"," ")</f>
        <v xml:space="preserve"> </v>
      </c>
      <c r="N14" s="115" t="str">
        <f>IF('42KT1'!BJ11&lt;1,"x"," ")</f>
        <v xml:space="preserve"> </v>
      </c>
      <c r="O14" s="115" t="str">
        <f>IF('42KT1'!BT11&lt;1,"x"," ")</f>
        <v xml:space="preserve"> </v>
      </c>
      <c r="P14" s="115" t="str">
        <f>IF('42KT1'!CD11&lt;1,"x"," ")</f>
        <v xml:space="preserve"> </v>
      </c>
      <c r="Q14" s="115" t="str">
        <f>IF('42KT1'!CN11&lt;1,"x"," ")</f>
        <v xml:space="preserve"> </v>
      </c>
      <c r="R14" s="115" t="str">
        <f>IF('42KT1'!CX11&lt;1,"x"," ")</f>
        <v xml:space="preserve"> </v>
      </c>
      <c r="S14" s="115" t="str">
        <f>IF('42KT1'!DH11&lt;1,"x"," ")</f>
        <v xml:space="preserve"> </v>
      </c>
      <c r="T14" s="115" t="str">
        <f>IF('42KT1'!DZ11&lt;1,"x"," ")</f>
        <v xml:space="preserve"> </v>
      </c>
      <c r="U14" s="115" t="str">
        <f>IF('42KT1'!EJ11&lt;1,"x"," ")</f>
        <v xml:space="preserve"> </v>
      </c>
      <c r="V14" s="115" t="str">
        <f>IF('42KT1'!ET11&lt;1,"x"," ")</f>
        <v xml:space="preserve"> </v>
      </c>
      <c r="W14" s="115" t="str">
        <f>IF('42KT1'!FD11&lt;1,"x"," ")</f>
        <v xml:space="preserve"> </v>
      </c>
      <c r="X14" s="115" t="str">
        <f>IF('42KT1'!FN11&lt;1,"x"," ")</f>
        <v xml:space="preserve"> </v>
      </c>
    </row>
    <row r="15" spans="1:24" ht="21" customHeight="1">
      <c r="A15" s="22">
        <v>13</v>
      </c>
      <c r="B15" s="43" t="s">
        <v>167</v>
      </c>
      <c r="C15" s="52" t="s">
        <v>206</v>
      </c>
      <c r="D15" s="53" t="s">
        <v>207</v>
      </c>
      <c r="E15" s="54" t="s">
        <v>203</v>
      </c>
      <c r="F15" s="54"/>
      <c r="G15" s="55" t="s">
        <v>208</v>
      </c>
      <c r="H15" s="37" t="s">
        <v>47</v>
      </c>
      <c r="I15" s="22" t="s">
        <v>46</v>
      </c>
      <c r="J15" s="184" t="str">
        <f t="shared" si="0"/>
        <v>TIN HỌC (2TC),</v>
      </c>
      <c r="K15" s="185">
        <f t="shared" si="1"/>
        <v>2</v>
      </c>
      <c r="L15" s="115" t="str">
        <f>IF('42KT1'!AX12&lt;1,"x"," ")</f>
        <v xml:space="preserve"> </v>
      </c>
      <c r="M15" s="115" t="str">
        <f>IF('42KT1'!BB12&lt;1,"x"," ")</f>
        <v xml:space="preserve"> </v>
      </c>
      <c r="N15" s="115" t="str">
        <f>IF('42KT1'!BJ12&lt;1,"x"," ")</f>
        <v xml:space="preserve"> </v>
      </c>
      <c r="O15" s="115" t="str">
        <f>IF('42KT1'!BT12&lt;1,"x"," ")</f>
        <v xml:space="preserve"> </v>
      </c>
      <c r="P15" s="115" t="str">
        <f>IF('42KT1'!CD12&lt;1,"x"," ")</f>
        <v xml:space="preserve"> </v>
      </c>
      <c r="Q15" s="115" t="str">
        <f>IF('42KT1'!CN12&lt;1,"x"," ")</f>
        <v xml:space="preserve"> </v>
      </c>
      <c r="R15" s="115" t="str">
        <f>IF('42KT1'!CX12&lt;1,"x"," ")</f>
        <v xml:space="preserve"> </v>
      </c>
      <c r="S15" s="115" t="str">
        <f>IF('42KT1'!DH12&lt;1,"x"," ")</f>
        <v>x</v>
      </c>
      <c r="T15" s="115" t="str">
        <f>IF('42KT1'!DZ12&lt;1,"x"," ")</f>
        <v xml:space="preserve"> </v>
      </c>
      <c r="U15" s="115" t="str">
        <f>IF('42KT1'!EJ12&lt;1,"x"," ")</f>
        <v xml:space="preserve"> </v>
      </c>
      <c r="V15" s="115" t="str">
        <f>IF('42KT1'!ET12&lt;1,"x"," ")</f>
        <v xml:space="preserve"> </v>
      </c>
      <c r="W15" s="115" t="str">
        <f>IF('42KT1'!FD12&lt;1,"x"," ")</f>
        <v xml:space="preserve"> </v>
      </c>
      <c r="X15" s="115" t="str">
        <f>IF('42KT1'!FN12&lt;1,"x"," ")</f>
        <v xml:space="preserve"> </v>
      </c>
    </row>
    <row r="16" spans="1:24" ht="21" customHeight="1">
      <c r="A16" s="22">
        <v>14</v>
      </c>
      <c r="B16" s="43" t="s">
        <v>167</v>
      </c>
      <c r="C16" s="52" t="s">
        <v>209</v>
      </c>
      <c r="D16" s="53" t="s">
        <v>210</v>
      </c>
      <c r="E16" s="54" t="s">
        <v>203</v>
      </c>
      <c r="F16" s="54"/>
      <c r="G16" s="55" t="s">
        <v>211</v>
      </c>
      <c r="H16" s="37" t="s">
        <v>47</v>
      </c>
      <c r="I16" s="22" t="s">
        <v>212</v>
      </c>
      <c r="J16" s="184" t="str">
        <f t="shared" si="0"/>
        <v/>
      </c>
      <c r="K16" s="185">
        <f t="shared" si="1"/>
        <v>0</v>
      </c>
      <c r="L16" s="115" t="str">
        <f>IF('42KT1'!AX13&lt;1,"x"," ")</f>
        <v xml:space="preserve"> </v>
      </c>
      <c r="M16" s="115" t="str">
        <f>IF('42KT1'!BB13&lt;1,"x"," ")</f>
        <v xml:space="preserve"> </v>
      </c>
      <c r="N16" s="115" t="str">
        <f>IF('42KT1'!BJ13&lt;1,"x"," ")</f>
        <v xml:space="preserve"> </v>
      </c>
      <c r="O16" s="115" t="str">
        <f>IF('42KT1'!BT13&lt;1,"x"," ")</f>
        <v xml:space="preserve"> </v>
      </c>
      <c r="P16" s="115" t="str">
        <f>IF('42KT1'!CD13&lt;1,"x"," ")</f>
        <v xml:space="preserve"> </v>
      </c>
      <c r="Q16" s="115" t="str">
        <f>IF('42KT1'!CN13&lt;1,"x"," ")</f>
        <v xml:space="preserve"> </v>
      </c>
      <c r="R16" s="115" t="str">
        <f>IF('42KT1'!CX13&lt;1,"x"," ")</f>
        <v xml:space="preserve"> </v>
      </c>
      <c r="S16" s="115" t="str">
        <f>IF('42KT1'!DH13&lt;1,"x"," ")</f>
        <v xml:space="preserve"> </v>
      </c>
      <c r="T16" s="115" t="str">
        <f>IF('42KT1'!DZ13&lt;1,"x"," ")</f>
        <v xml:space="preserve"> </v>
      </c>
      <c r="U16" s="115" t="str">
        <f>IF('42KT1'!EJ13&lt;1,"x"," ")</f>
        <v xml:space="preserve"> </v>
      </c>
      <c r="V16" s="115" t="str">
        <f>IF('42KT1'!ET13&lt;1,"x"," ")</f>
        <v xml:space="preserve"> </v>
      </c>
      <c r="W16" s="115" t="str">
        <f>IF('42KT1'!FD13&lt;1,"x"," ")</f>
        <v xml:space="preserve"> </v>
      </c>
      <c r="X16" s="115" t="str">
        <f>IF('42KT1'!FN13&lt;1,"x"," ")</f>
        <v xml:space="preserve"> </v>
      </c>
    </row>
    <row r="17" spans="1:24" ht="21" customHeight="1">
      <c r="A17" s="22">
        <v>15</v>
      </c>
      <c r="B17" s="43" t="s">
        <v>167</v>
      </c>
      <c r="C17" s="52" t="s">
        <v>213</v>
      </c>
      <c r="D17" s="53" t="s">
        <v>65</v>
      </c>
      <c r="E17" s="54" t="s">
        <v>214</v>
      </c>
      <c r="F17" s="54"/>
      <c r="G17" s="55" t="s">
        <v>215</v>
      </c>
      <c r="H17" s="37" t="s">
        <v>47</v>
      </c>
      <c r="I17" s="22" t="s">
        <v>67</v>
      </c>
      <c r="J17" s="184" t="str">
        <f t="shared" si="0"/>
        <v/>
      </c>
      <c r="K17" s="185">
        <f t="shared" si="1"/>
        <v>0</v>
      </c>
      <c r="L17" s="115" t="str">
        <f>IF('42KT1'!AX14&lt;1,"x"," ")</f>
        <v xml:space="preserve"> </v>
      </c>
      <c r="M17" s="115" t="str">
        <f>IF('42KT1'!BB14&lt;1,"x"," ")</f>
        <v xml:space="preserve"> </v>
      </c>
      <c r="N17" s="115" t="str">
        <f>IF('42KT1'!BJ14&lt;1,"x"," ")</f>
        <v xml:space="preserve"> </v>
      </c>
      <c r="O17" s="115" t="str">
        <f>IF('42KT1'!BT14&lt;1,"x"," ")</f>
        <v xml:space="preserve"> </v>
      </c>
      <c r="P17" s="115" t="str">
        <f>IF('42KT1'!CD14&lt;1,"x"," ")</f>
        <v xml:space="preserve"> </v>
      </c>
      <c r="Q17" s="115" t="str">
        <f>IF('42KT1'!CN14&lt;1,"x"," ")</f>
        <v xml:space="preserve"> </v>
      </c>
      <c r="R17" s="115" t="str">
        <f>IF('42KT1'!CX14&lt;1,"x"," ")</f>
        <v xml:space="preserve"> </v>
      </c>
      <c r="S17" s="115" t="str">
        <f>IF('42KT1'!DH14&lt;1,"x"," ")</f>
        <v xml:space="preserve"> </v>
      </c>
      <c r="T17" s="115" t="str">
        <f>IF('42KT1'!DZ14&lt;1,"x"," ")</f>
        <v xml:space="preserve"> </v>
      </c>
      <c r="U17" s="115" t="str">
        <f>IF('42KT1'!EJ14&lt;1,"x"," ")</f>
        <v xml:space="preserve"> </v>
      </c>
      <c r="V17" s="115" t="str">
        <f>IF('42KT1'!ET14&lt;1,"x"," ")</f>
        <v xml:space="preserve"> </v>
      </c>
      <c r="W17" s="115" t="str">
        <f>IF('42KT1'!FD14&lt;1,"x"," ")</f>
        <v xml:space="preserve"> </v>
      </c>
      <c r="X17" s="115" t="str">
        <f>IF('42KT1'!FN14&lt;1,"x"," ")</f>
        <v xml:space="preserve"> </v>
      </c>
    </row>
    <row r="18" spans="1:24" ht="21" customHeight="1">
      <c r="A18" s="22">
        <v>16</v>
      </c>
      <c r="B18" s="43" t="s">
        <v>167</v>
      </c>
      <c r="C18" s="52" t="s">
        <v>216</v>
      </c>
      <c r="D18" s="53" t="s">
        <v>189</v>
      </c>
      <c r="E18" s="54" t="s">
        <v>214</v>
      </c>
      <c r="F18" s="54"/>
      <c r="G18" s="55" t="s">
        <v>217</v>
      </c>
      <c r="H18" s="37" t="s">
        <v>47</v>
      </c>
      <c r="I18" s="22" t="s">
        <v>631</v>
      </c>
      <c r="J18" s="184" t="str">
        <f t="shared" si="0"/>
        <v/>
      </c>
      <c r="K18" s="185">
        <f t="shared" si="1"/>
        <v>0</v>
      </c>
      <c r="L18" s="115" t="str">
        <f>IF('42KT1'!AX15&lt;1,"x"," ")</f>
        <v xml:space="preserve"> </v>
      </c>
      <c r="M18" s="115" t="str">
        <f>IF('42KT1'!BB15&lt;1,"x"," ")</f>
        <v xml:space="preserve"> </v>
      </c>
      <c r="N18" s="115" t="str">
        <f>IF('42KT1'!BJ15&lt;1,"x"," ")</f>
        <v xml:space="preserve"> </v>
      </c>
      <c r="O18" s="115" t="str">
        <f>IF('42KT1'!BT15&lt;1,"x"," ")</f>
        <v xml:space="preserve"> </v>
      </c>
      <c r="P18" s="115" t="str">
        <f>IF('42KT1'!CD15&lt;1,"x"," ")</f>
        <v xml:space="preserve"> </v>
      </c>
      <c r="Q18" s="115" t="str">
        <f>IF('42KT1'!CN15&lt;1,"x"," ")</f>
        <v xml:space="preserve"> </v>
      </c>
      <c r="R18" s="115" t="str">
        <f>IF('42KT1'!CX15&lt;1,"x"," ")</f>
        <v xml:space="preserve"> </v>
      </c>
      <c r="S18" s="115" t="str">
        <f>IF('42KT1'!DH15&lt;1,"x"," ")</f>
        <v xml:space="preserve"> </v>
      </c>
      <c r="T18" s="115" t="str">
        <f>IF('42KT1'!DZ15&lt;1,"x"," ")</f>
        <v xml:space="preserve"> </v>
      </c>
      <c r="U18" s="115" t="str">
        <f>IF('42KT1'!EJ15&lt;1,"x"," ")</f>
        <v xml:space="preserve"> </v>
      </c>
      <c r="V18" s="115" t="str">
        <f>IF('42KT1'!ET15&lt;1,"x"," ")</f>
        <v xml:space="preserve"> </v>
      </c>
      <c r="W18" s="115" t="str">
        <f>IF('42KT1'!FD15&lt;1,"x"," ")</f>
        <v xml:space="preserve"> </v>
      </c>
      <c r="X18" s="115" t="str">
        <f>IF('42KT1'!FN15&lt;1,"x"," ")</f>
        <v xml:space="preserve"> </v>
      </c>
    </row>
    <row r="19" spans="1:24" ht="21" customHeight="1">
      <c r="A19" s="22">
        <v>17</v>
      </c>
      <c r="B19" s="43" t="s">
        <v>167</v>
      </c>
      <c r="C19" s="52" t="s">
        <v>218</v>
      </c>
      <c r="D19" s="53" t="s">
        <v>219</v>
      </c>
      <c r="E19" s="54" t="s">
        <v>214</v>
      </c>
      <c r="F19" s="54"/>
      <c r="G19" s="55" t="s">
        <v>220</v>
      </c>
      <c r="H19" s="37" t="s">
        <v>47</v>
      </c>
      <c r="I19" s="22" t="s">
        <v>632</v>
      </c>
      <c r="J19" s="184" t="str">
        <f t="shared" si="0"/>
        <v/>
      </c>
      <c r="K19" s="185">
        <f t="shared" si="1"/>
        <v>0</v>
      </c>
      <c r="L19" s="115" t="str">
        <f>IF('42KT1'!AX16&lt;1,"x"," ")</f>
        <v xml:space="preserve"> </v>
      </c>
      <c r="M19" s="115" t="str">
        <f>IF('42KT1'!BB16&lt;1,"x"," ")</f>
        <v xml:space="preserve"> </v>
      </c>
      <c r="N19" s="115" t="str">
        <f>IF('42KT1'!BJ16&lt;1,"x"," ")</f>
        <v xml:space="preserve"> </v>
      </c>
      <c r="O19" s="115" t="str">
        <f>IF('42KT1'!BT16&lt;1,"x"," ")</f>
        <v xml:space="preserve"> </v>
      </c>
      <c r="P19" s="115" t="str">
        <f>IF('42KT1'!CD16&lt;1,"x"," ")</f>
        <v xml:space="preserve"> </v>
      </c>
      <c r="Q19" s="115" t="str">
        <f>IF('42KT1'!CN16&lt;1,"x"," ")</f>
        <v xml:space="preserve"> </v>
      </c>
      <c r="R19" s="115" t="str">
        <f>IF('42KT1'!CX16&lt;1,"x"," ")</f>
        <v xml:space="preserve"> </v>
      </c>
      <c r="S19" s="115" t="str">
        <f>IF('42KT1'!DH16&lt;1,"x"," ")</f>
        <v xml:space="preserve"> </v>
      </c>
      <c r="T19" s="115" t="str">
        <f>IF('42KT1'!DZ16&lt;1,"x"," ")</f>
        <v xml:space="preserve"> </v>
      </c>
      <c r="U19" s="115" t="str">
        <f>IF('42KT1'!EJ16&lt;1,"x"," ")</f>
        <v xml:space="preserve"> </v>
      </c>
      <c r="V19" s="115" t="str">
        <f>IF('42KT1'!ET16&lt;1,"x"," ")</f>
        <v xml:space="preserve"> </v>
      </c>
      <c r="W19" s="115" t="str">
        <f>IF('42KT1'!FD16&lt;1,"x"," ")</f>
        <v xml:space="preserve"> </v>
      </c>
      <c r="X19" s="115" t="str">
        <f>IF('42KT1'!FN16&lt;1,"x"," ")</f>
        <v xml:space="preserve"> </v>
      </c>
    </row>
    <row r="20" spans="1:24" ht="21" customHeight="1">
      <c r="A20" s="22">
        <v>18</v>
      </c>
      <c r="B20" s="43" t="s">
        <v>167</v>
      </c>
      <c r="C20" s="52" t="s">
        <v>221</v>
      </c>
      <c r="D20" s="56" t="s">
        <v>49</v>
      </c>
      <c r="E20" s="56" t="s">
        <v>111</v>
      </c>
      <c r="F20" s="56"/>
      <c r="G20" s="55" t="s">
        <v>222</v>
      </c>
      <c r="H20" s="37" t="s">
        <v>36</v>
      </c>
      <c r="I20" s="22" t="s">
        <v>223</v>
      </c>
      <c r="J20" s="184" t="str">
        <f t="shared" si="0"/>
        <v/>
      </c>
      <c r="K20" s="185">
        <f t="shared" si="1"/>
        <v>0</v>
      </c>
      <c r="L20" s="115" t="str">
        <f>IF('42KT1'!AX17&lt;1,"x"," ")</f>
        <v xml:space="preserve"> </v>
      </c>
      <c r="M20" s="115" t="str">
        <f>IF('42KT1'!BB17&lt;1,"x"," ")</f>
        <v xml:space="preserve"> </v>
      </c>
      <c r="N20" s="115" t="str">
        <f>IF('42KT1'!BJ17&lt;1,"x"," ")</f>
        <v xml:space="preserve"> </v>
      </c>
      <c r="O20" s="115" t="str">
        <f>IF('42KT1'!BT17&lt;1,"x"," ")</f>
        <v xml:space="preserve"> </v>
      </c>
      <c r="P20" s="115" t="str">
        <f>IF('42KT1'!CD17&lt;1,"x"," ")</f>
        <v xml:space="preserve"> </v>
      </c>
      <c r="Q20" s="115" t="str">
        <f>IF('42KT1'!CN17&lt;1,"x"," ")</f>
        <v xml:space="preserve"> </v>
      </c>
      <c r="R20" s="115" t="str">
        <f>IF('42KT1'!CX17&lt;1,"x"," ")</f>
        <v xml:space="preserve"> </v>
      </c>
      <c r="S20" s="115" t="str">
        <f>IF('42KT1'!DH17&lt;1,"x"," ")</f>
        <v xml:space="preserve"> </v>
      </c>
      <c r="T20" s="115" t="str">
        <f>IF('42KT1'!DZ17&lt;1,"x"," ")</f>
        <v xml:space="preserve"> </v>
      </c>
      <c r="U20" s="115" t="str">
        <f>IF('42KT1'!EJ17&lt;1,"x"," ")</f>
        <v xml:space="preserve"> </v>
      </c>
      <c r="V20" s="115" t="str">
        <f>IF('42KT1'!ET17&lt;1,"x"," ")</f>
        <v xml:space="preserve"> </v>
      </c>
      <c r="W20" s="115" t="str">
        <f>IF('42KT1'!FD17&lt;1,"x"," ")</f>
        <v xml:space="preserve"> </v>
      </c>
      <c r="X20" s="115" t="str">
        <f>IF('42KT1'!FN17&lt;1,"x"," ")</f>
        <v xml:space="preserve"> </v>
      </c>
    </row>
    <row r="21" spans="1:24" ht="21" customHeight="1">
      <c r="A21" s="22">
        <v>19</v>
      </c>
      <c r="B21" s="43" t="s">
        <v>167</v>
      </c>
      <c r="C21" s="52" t="s">
        <v>224</v>
      </c>
      <c r="D21" s="57" t="s">
        <v>23</v>
      </c>
      <c r="E21" s="2" t="s">
        <v>225</v>
      </c>
      <c r="F21" s="2"/>
      <c r="G21" s="55" t="s">
        <v>226</v>
      </c>
      <c r="H21" s="37" t="s">
        <v>47</v>
      </c>
      <c r="I21" s="22" t="s">
        <v>227</v>
      </c>
      <c r="J21" s="184" t="str">
        <f t="shared" si="0"/>
        <v/>
      </c>
      <c r="K21" s="185">
        <f t="shared" si="1"/>
        <v>0</v>
      </c>
      <c r="L21" s="115" t="str">
        <f>IF('42KT1'!AX18&lt;1,"x"," ")</f>
        <v xml:space="preserve"> </v>
      </c>
      <c r="M21" s="115" t="str">
        <f>IF('42KT1'!BB18&lt;1,"x"," ")</f>
        <v xml:space="preserve"> </v>
      </c>
      <c r="N21" s="115" t="str">
        <f>IF('42KT1'!BJ18&lt;1,"x"," ")</f>
        <v xml:space="preserve"> </v>
      </c>
      <c r="O21" s="115" t="str">
        <f>IF('42KT1'!BT18&lt;1,"x"," ")</f>
        <v xml:space="preserve"> </v>
      </c>
      <c r="P21" s="115" t="str">
        <f>IF('42KT1'!CD18&lt;1,"x"," ")</f>
        <v xml:space="preserve"> </v>
      </c>
      <c r="Q21" s="115" t="str">
        <f>IF('42KT1'!CN18&lt;1,"x"," ")</f>
        <v xml:space="preserve"> </v>
      </c>
      <c r="R21" s="115" t="str">
        <f>IF('42KT1'!CX18&lt;1,"x"," ")</f>
        <v xml:space="preserve"> </v>
      </c>
      <c r="S21" s="115" t="str">
        <f>IF('42KT1'!DH18&lt;1,"x"," ")</f>
        <v xml:space="preserve"> </v>
      </c>
      <c r="T21" s="115" t="str">
        <f>IF('42KT1'!DZ18&lt;1,"x"," ")</f>
        <v xml:space="preserve"> </v>
      </c>
      <c r="U21" s="115" t="str">
        <f>IF('42KT1'!EJ18&lt;1,"x"," ")</f>
        <v xml:space="preserve"> </v>
      </c>
      <c r="V21" s="115" t="str">
        <f>IF('42KT1'!ET18&lt;1,"x"," ")</f>
        <v xml:space="preserve"> </v>
      </c>
      <c r="W21" s="115" t="str">
        <f>IF('42KT1'!FD18&lt;1,"x"," ")</f>
        <v xml:space="preserve"> </v>
      </c>
      <c r="X21" s="115" t="str">
        <f>IF('42KT1'!FN18&lt;1,"x"," ")</f>
        <v xml:space="preserve"> </v>
      </c>
    </row>
    <row r="22" spans="1:24" ht="105" customHeight="1">
      <c r="A22" s="22">
        <v>20</v>
      </c>
      <c r="B22" s="43" t="s">
        <v>167</v>
      </c>
      <c r="C22" s="52" t="s">
        <v>228</v>
      </c>
      <c r="D22" s="57" t="s">
        <v>229</v>
      </c>
      <c r="E22" s="2" t="s">
        <v>230</v>
      </c>
      <c r="F22" s="2"/>
      <c r="G22" s="55" t="s">
        <v>231</v>
      </c>
      <c r="H22" s="37" t="s">
        <v>36</v>
      </c>
      <c r="I22" s="22" t="s">
        <v>631</v>
      </c>
      <c r="J22" s="184" t="str">
        <f t="shared" si="0"/>
        <v>KINH TẾ VI MÔ (2TC),KẾ TOÁN TÀI CHÍNH DOANH NGHIỆP 1 (4TC),TÀI CHÍNH DOANH NGHIỆP1(3TC),THUẾ(2TC),LÝ THUYẾT TÀI CHÍNH, TIỀN TỆ (2TC),KẾ TOÁN TÀI CHÍNH DOANH NGHIỆP 2 (4TC),</v>
      </c>
      <c r="K22" s="185">
        <f t="shared" si="1"/>
        <v>15</v>
      </c>
      <c r="L22" s="115" t="str">
        <f>IF('42KT1'!AX31&lt;1,"x"," ")</f>
        <v xml:space="preserve"> </v>
      </c>
      <c r="M22" s="115" t="str">
        <f>IF('42KT1'!BB31&lt;1,"x"," ")</f>
        <v xml:space="preserve"> </v>
      </c>
      <c r="N22" s="115" t="str">
        <f>IF('42KT1'!BJ31&lt;1,"x"," ")</f>
        <v>x</v>
      </c>
      <c r="O22" s="115" t="str">
        <f>IF('42KT1'!BT31&lt;1,"x"," ")</f>
        <v xml:space="preserve"> </v>
      </c>
      <c r="P22" s="115" t="str">
        <f>IF('42KT1'!CD31&lt;1,"x"," ")</f>
        <v xml:space="preserve"> </v>
      </c>
      <c r="Q22" s="115" t="str">
        <f>IF('42KT1'!CN31&lt;1,"x"," ")</f>
        <v xml:space="preserve"> </v>
      </c>
      <c r="R22" s="115" t="str">
        <f>IF('42KT1'!CX31&lt;1,"x"," ")</f>
        <v xml:space="preserve"> </v>
      </c>
      <c r="S22" s="115" t="str">
        <f>IF('42KT1'!DH31&lt;1,"x"," ")</f>
        <v xml:space="preserve"> </v>
      </c>
      <c r="T22" s="115" t="str">
        <f>IF('42KT1'!DZ31&lt;1,"x"," ")</f>
        <v>x</v>
      </c>
      <c r="U22" s="115" t="str">
        <f>IF('42KT1'!EJ31&lt;1,"x"," ")</f>
        <v>x</v>
      </c>
      <c r="V22" s="115" t="str">
        <f>IF('42KT1'!ET31&lt;1,"x"," ")</f>
        <v>x</v>
      </c>
      <c r="W22" s="115" t="str">
        <f>IF('42KT1'!FD31&lt;1,"x"," ")</f>
        <v>x</v>
      </c>
      <c r="X22" s="115" t="str">
        <f>IF('42KT1'!FN31&lt;1,"x"," ")</f>
        <v>x</v>
      </c>
    </row>
    <row r="23" spans="1:24" ht="25.5" customHeight="1">
      <c r="A23" s="22">
        <v>21</v>
      </c>
      <c r="B23" s="43" t="s">
        <v>167</v>
      </c>
      <c r="C23" s="52" t="s">
        <v>232</v>
      </c>
      <c r="D23" s="57" t="s">
        <v>233</v>
      </c>
      <c r="E23" s="2" t="s">
        <v>234</v>
      </c>
      <c r="F23" s="2"/>
      <c r="G23" s="55" t="s">
        <v>45</v>
      </c>
      <c r="H23" s="37" t="s">
        <v>47</v>
      </c>
      <c r="I23" s="22" t="s">
        <v>631</v>
      </c>
      <c r="J23" s="184" t="str">
        <f t="shared" si="0"/>
        <v>TIN HỌC (2TC),</v>
      </c>
      <c r="K23" s="185">
        <f t="shared" si="1"/>
        <v>2</v>
      </c>
      <c r="L23" s="115" t="str">
        <f>IF('42KT1'!AX19&lt;1,"x"," ")</f>
        <v xml:space="preserve"> </v>
      </c>
      <c r="M23" s="115" t="str">
        <f>IF('42KT1'!BB19&lt;1,"x"," ")</f>
        <v xml:space="preserve"> </v>
      </c>
      <c r="N23" s="115" t="str">
        <f>IF('42KT1'!BJ19&lt;1,"x"," ")</f>
        <v xml:space="preserve"> </v>
      </c>
      <c r="O23" s="115" t="str">
        <f>IF('42KT1'!BT19&lt;1,"x"," ")</f>
        <v xml:space="preserve"> </v>
      </c>
      <c r="P23" s="115" t="str">
        <f>IF('42KT1'!CD19&lt;1,"x"," ")</f>
        <v xml:space="preserve"> </v>
      </c>
      <c r="Q23" s="115" t="str">
        <f>IF('42KT1'!CN19&lt;1,"x"," ")</f>
        <v xml:space="preserve"> </v>
      </c>
      <c r="R23" s="115" t="str">
        <f>IF('42KT1'!CX19&lt;1,"x"," ")</f>
        <v xml:space="preserve"> </v>
      </c>
      <c r="S23" s="115" t="str">
        <f>IF('42KT1'!DH19&lt;1,"x"," ")</f>
        <v>x</v>
      </c>
      <c r="T23" s="115" t="str">
        <f>IF('42KT1'!DZ19&lt;1,"x"," ")</f>
        <v xml:space="preserve"> </v>
      </c>
      <c r="U23" s="115" t="str">
        <f>IF('42KT1'!EJ19&lt;1,"x"," ")</f>
        <v xml:space="preserve"> </v>
      </c>
      <c r="V23" s="115" t="str">
        <f>IF('42KT1'!ET19&lt;1,"x"," ")</f>
        <v xml:space="preserve"> </v>
      </c>
      <c r="W23" s="115" t="str">
        <f>IF('42KT1'!FD19&lt;1,"x"," ")</f>
        <v xml:space="preserve"> </v>
      </c>
      <c r="X23" s="115" t="str">
        <f>IF('42KT1'!FN19&lt;1,"x"," ")</f>
        <v xml:space="preserve"> </v>
      </c>
    </row>
    <row r="24" spans="1:24" ht="21" customHeight="1">
      <c r="A24" s="22">
        <v>24</v>
      </c>
      <c r="B24" s="43" t="s">
        <v>167</v>
      </c>
      <c r="C24" s="52" t="s">
        <v>243</v>
      </c>
      <c r="D24" s="57" t="s">
        <v>244</v>
      </c>
      <c r="E24" s="2" t="s">
        <v>245</v>
      </c>
      <c r="F24" s="2"/>
      <c r="G24" s="55" t="s">
        <v>246</v>
      </c>
      <c r="H24" s="37" t="s">
        <v>47</v>
      </c>
      <c r="I24" s="22" t="s">
        <v>35</v>
      </c>
      <c r="J24" s="184" t="str">
        <f t="shared" si="0"/>
        <v>KINH TẾ VI MÔ (2TC),</v>
      </c>
      <c r="K24" s="185">
        <f t="shared" si="1"/>
        <v>2</v>
      </c>
      <c r="L24" s="115" t="str">
        <f>IF('42KT1'!AX20&lt;1,"x"," ")</f>
        <v xml:space="preserve"> </v>
      </c>
      <c r="M24" s="115" t="str">
        <f>IF('42KT1'!BB20&lt;1,"x"," ")</f>
        <v xml:space="preserve"> </v>
      </c>
      <c r="N24" s="115" t="str">
        <f>IF('42KT1'!BJ20&lt;1,"x"," ")</f>
        <v>x</v>
      </c>
      <c r="O24" s="115" t="str">
        <f>IF('42KT1'!BT20&lt;1,"x"," ")</f>
        <v xml:space="preserve"> </v>
      </c>
      <c r="P24" s="115" t="str">
        <f>IF('42KT1'!CD20&lt;1,"x"," ")</f>
        <v xml:space="preserve"> </v>
      </c>
      <c r="Q24" s="115" t="str">
        <f>IF('42KT1'!CN20&lt;1,"x"," ")</f>
        <v xml:space="preserve"> </v>
      </c>
      <c r="R24" s="115" t="str">
        <f>IF('42KT1'!CX20&lt;1,"x"," ")</f>
        <v xml:space="preserve"> </v>
      </c>
      <c r="S24" s="115" t="str">
        <f>IF('42KT1'!DH20&lt;1,"x"," ")</f>
        <v xml:space="preserve"> </v>
      </c>
      <c r="T24" s="115" t="str">
        <f>IF('42KT1'!DZ20&lt;1,"x"," ")</f>
        <v xml:space="preserve"> </v>
      </c>
      <c r="U24" s="115" t="str">
        <f>IF('42KT1'!EJ20&lt;1,"x"," ")</f>
        <v xml:space="preserve"> </v>
      </c>
      <c r="V24" s="115" t="str">
        <f>IF('42KT1'!ET20&lt;1,"x"," ")</f>
        <v xml:space="preserve"> </v>
      </c>
      <c r="W24" s="115" t="str">
        <f>IF('42KT1'!FD20&lt;1,"x"," ")</f>
        <v xml:space="preserve"> </v>
      </c>
      <c r="X24" s="115" t="str">
        <f>IF('42KT1'!FN20&lt;1,"x"," ")</f>
        <v xml:space="preserve"> </v>
      </c>
    </row>
    <row r="25" spans="1:24" ht="21" customHeight="1">
      <c r="A25" s="22">
        <v>25</v>
      </c>
      <c r="B25" s="43" t="s">
        <v>167</v>
      </c>
      <c r="C25" s="52" t="s">
        <v>247</v>
      </c>
      <c r="D25" s="57" t="s">
        <v>248</v>
      </c>
      <c r="E25" s="2" t="s">
        <v>245</v>
      </c>
      <c r="F25" s="2"/>
      <c r="G25" s="55" t="s">
        <v>249</v>
      </c>
      <c r="H25" s="37" t="s">
        <v>47</v>
      </c>
      <c r="I25" s="22" t="s">
        <v>63</v>
      </c>
      <c r="J25" s="184" t="str">
        <f t="shared" si="0"/>
        <v/>
      </c>
      <c r="K25" s="185">
        <f t="shared" si="1"/>
        <v>0</v>
      </c>
      <c r="L25" s="115" t="str">
        <f>IF('42KT1'!AX21&lt;1,"x"," ")</f>
        <v xml:space="preserve"> </v>
      </c>
      <c r="M25" s="115" t="str">
        <f>IF('42KT1'!BB21&lt;1,"x"," ")</f>
        <v xml:space="preserve"> </v>
      </c>
      <c r="N25" s="115" t="str">
        <f>IF('42KT1'!BJ21&lt;1,"x"," ")</f>
        <v xml:space="preserve"> </v>
      </c>
      <c r="O25" s="115" t="str">
        <f>IF('42KT1'!BT21&lt;1,"x"," ")</f>
        <v xml:space="preserve"> </v>
      </c>
      <c r="P25" s="115" t="str">
        <f>IF('42KT1'!CD21&lt;1,"x"," ")</f>
        <v xml:space="preserve"> </v>
      </c>
      <c r="Q25" s="115" t="str">
        <f>IF('42KT1'!CN21&lt;1,"x"," ")</f>
        <v xml:space="preserve"> </v>
      </c>
      <c r="R25" s="115" t="str">
        <f>IF('42KT1'!CX21&lt;1,"x"," ")</f>
        <v xml:space="preserve"> </v>
      </c>
      <c r="S25" s="115" t="str">
        <f>IF('42KT1'!DH21&lt;1,"x"," ")</f>
        <v xml:space="preserve"> </v>
      </c>
      <c r="T25" s="115" t="str">
        <f>IF('42KT1'!DZ21&lt;1,"x"," ")</f>
        <v xml:space="preserve"> </v>
      </c>
      <c r="U25" s="115" t="str">
        <f>IF('42KT1'!EJ21&lt;1,"x"," ")</f>
        <v xml:space="preserve"> </v>
      </c>
      <c r="V25" s="115" t="str">
        <f>IF('42KT1'!ET21&lt;1,"x"," ")</f>
        <v xml:space="preserve"> </v>
      </c>
      <c r="W25" s="115" t="str">
        <f>IF('42KT1'!FD21&lt;1,"x"," ")</f>
        <v xml:space="preserve"> </v>
      </c>
      <c r="X25" s="115" t="str">
        <f>IF('42KT1'!FN21&lt;1,"x"," ")</f>
        <v xml:space="preserve"> </v>
      </c>
    </row>
    <row r="26" spans="1:24" ht="21" customHeight="1">
      <c r="A26" s="22">
        <v>26</v>
      </c>
      <c r="B26" s="43" t="s">
        <v>167</v>
      </c>
      <c r="C26" s="52" t="s">
        <v>250</v>
      </c>
      <c r="D26" s="57" t="s">
        <v>251</v>
      </c>
      <c r="E26" s="2" t="s">
        <v>245</v>
      </c>
      <c r="F26" s="2"/>
      <c r="G26" s="55" t="s">
        <v>252</v>
      </c>
      <c r="H26" s="37" t="s">
        <v>47</v>
      </c>
      <c r="I26" s="22" t="s">
        <v>631</v>
      </c>
      <c r="J26" s="184" t="str">
        <f t="shared" si="0"/>
        <v/>
      </c>
      <c r="K26" s="185">
        <f t="shared" si="1"/>
        <v>0</v>
      </c>
      <c r="L26" s="115" t="str">
        <f>IF('42KT1'!AX22&lt;1,"x"," ")</f>
        <v xml:space="preserve"> </v>
      </c>
      <c r="M26" s="115" t="str">
        <f>IF('42KT1'!BB22&lt;1,"x"," ")</f>
        <v xml:space="preserve"> </v>
      </c>
      <c r="N26" s="115" t="str">
        <f>IF('42KT1'!BJ22&lt;1,"x"," ")</f>
        <v xml:space="preserve"> </v>
      </c>
      <c r="O26" s="115" t="str">
        <f>IF('42KT1'!BT22&lt;1,"x"," ")</f>
        <v xml:space="preserve"> </v>
      </c>
      <c r="P26" s="115" t="str">
        <f>IF('42KT1'!CD22&lt;1,"x"," ")</f>
        <v xml:space="preserve"> </v>
      </c>
      <c r="Q26" s="115" t="str">
        <f>IF('42KT1'!CN22&lt;1,"x"," ")</f>
        <v xml:space="preserve"> </v>
      </c>
      <c r="R26" s="115" t="str">
        <f>IF('42KT1'!CX22&lt;1,"x"," ")</f>
        <v xml:space="preserve"> </v>
      </c>
      <c r="S26" s="115" t="str">
        <f>IF('42KT1'!DH22&lt;1,"x"," ")</f>
        <v xml:space="preserve"> </v>
      </c>
      <c r="T26" s="115" t="str">
        <f>IF('42KT1'!DZ22&lt;1,"x"," ")</f>
        <v xml:space="preserve"> </v>
      </c>
      <c r="U26" s="115" t="str">
        <f>IF('42KT1'!EJ22&lt;1,"x"," ")</f>
        <v xml:space="preserve"> </v>
      </c>
      <c r="V26" s="115" t="str">
        <f>IF('42KT1'!ET22&lt;1,"x"," ")</f>
        <v xml:space="preserve"> </v>
      </c>
      <c r="W26" s="115" t="str">
        <f>IF('42KT1'!FD22&lt;1,"x"," ")</f>
        <v xml:space="preserve"> </v>
      </c>
      <c r="X26" s="115" t="str">
        <f>IF('42KT1'!FN22&lt;1,"x"," ")</f>
        <v xml:space="preserve"> </v>
      </c>
    </row>
    <row r="27" spans="1:24" ht="21" customHeight="1">
      <c r="A27" s="22">
        <v>27</v>
      </c>
      <c r="B27" s="43" t="s">
        <v>167</v>
      </c>
      <c r="C27" s="52" t="s">
        <v>253</v>
      </c>
      <c r="D27" s="57" t="s">
        <v>254</v>
      </c>
      <c r="E27" s="2" t="s">
        <v>245</v>
      </c>
      <c r="F27" s="2"/>
      <c r="G27" s="55" t="s">
        <v>255</v>
      </c>
      <c r="H27" s="37" t="s">
        <v>47</v>
      </c>
      <c r="I27" s="22" t="s">
        <v>67</v>
      </c>
      <c r="J27" s="184" t="str">
        <f t="shared" si="0"/>
        <v/>
      </c>
      <c r="K27" s="185">
        <f t="shared" si="1"/>
        <v>0</v>
      </c>
      <c r="L27" s="115" t="str">
        <f>IF('42KT1'!AX23&lt;1,"x"," ")</f>
        <v xml:space="preserve"> </v>
      </c>
      <c r="M27" s="115" t="str">
        <f>IF('42KT1'!BB23&lt;1,"x"," ")</f>
        <v xml:space="preserve"> </v>
      </c>
      <c r="N27" s="115" t="str">
        <f>IF('42KT1'!BJ23&lt;1,"x"," ")</f>
        <v xml:space="preserve"> </v>
      </c>
      <c r="O27" s="115" t="str">
        <f>IF('42KT1'!BT23&lt;1,"x"," ")</f>
        <v xml:space="preserve"> </v>
      </c>
      <c r="P27" s="115" t="str">
        <f>IF('42KT1'!CD23&lt;1,"x"," ")</f>
        <v xml:space="preserve"> </v>
      </c>
      <c r="Q27" s="115" t="str">
        <f>IF('42KT1'!CN23&lt;1,"x"," ")</f>
        <v xml:space="preserve"> </v>
      </c>
      <c r="R27" s="115" t="str">
        <f>IF('42KT1'!CX23&lt;1,"x"," ")</f>
        <v xml:space="preserve"> </v>
      </c>
      <c r="S27" s="115" t="str">
        <f>IF('42KT1'!DH23&lt;1,"x"," ")</f>
        <v xml:space="preserve"> </v>
      </c>
      <c r="T27" s="115" t="str">
        <f>IF('42KT1'!DZ23&lt;1,"x"," ")</f>
        <v xml:space="preserve"> </v>
      </c>
      <c r="U27" s="115" t="str">
        <f>IF('42KT1'!EJ23&lt;1,"x"," ")</f>
        <v xml:space="preserve"> </v>
      </c>
      <c r="V27" s="115" t="str">
        <f>IF('42KT1'!ET23&lt;1,"x"," ")</f>
        <v xml:space="preserve"> </v>
      </c>
      <c r="W27" s="115" t="str">
        <f>IF('42KT1'!FD23&lt;1,"x"," ")</f>
        <v xml:space="preserve"> </v>
      </c>
      <c r="X27" s="115" t="str">
        <f>IF('42KT1'!FN23&lt;1,"x"," ")</f>
        <v xml:space="preserve"> </v>
      </c>
    </row>
    <row r="28" spans="1:24" ht="21" customHeight="1">
      <c r="A28" s="22">
        <v>28</v>
      </c>
      <c r="B28" s="43" t="s">
        <v>167</v>
      </c>
      <c r="C28" s="52" t="s">
        <v>256</v>
      </c>
      <c r="D28" s="57" t="s">
        <v>257</v>
      </c>
      <c r="E28" s="2" t="s">
        <v>258</v>
      </c>
      <c r="F28" s="2" t="s">
        <v>623</v>
      </c>
      <c r="G28" s="55" t="s">
        <v>259</v>
      </c>
      <c r="H28" s="37" t="s">
        <v>36</v>
      </c>
      <c r="I28" s="22" t="s">
        <v>67</v>
      </c>
      <c r="J28" s="184" t="str">
        <f t="shared" si="0"/>
        <v>KINH TẾ VI MÔ (2TC),</v>
      </c>
      <c r="K28" s="185">
        <f t="shared" si="1"/>
        <v>2</v>
      </c>
      <c r="L28" s="115" t="str">
        <f>IF('42KT1'!AX24&lt;1,"x"," ")</f>
        <v xml:space="preserve"> </v>
      </c>
      <c r="M28" s="115" t="str">
        <f>IF('42KT1'!BB24&lt;1,"x"," ")</f>
        <v xml:space="preserve"> </v>
      </c>
      <c r="N28" s="115" t="str">
        <f>IF('42KT1'!BJ24&lt;1,"x"," ")</f>
        <v>x</v>
      </c>
      <c r="O28" s="115" t="str">
        <f>IF('42KT1'!BT24&lt;1,"x"," ")</f>
        <v xml:space="preserve"> </v>
      </c>
      <c r="P28" s="115" t="str">
        <f>IF('42KT1'!CD24&lt;1,"x"," ")</f>
        <v xml:space="preserve"> </v>
      </c>
      <c r="Q28" s="115" t="str">
        <f>IF('42KT1'!CN24&lt;1,"x"," ")</f>
        <v xml:space="preserve"> </v>
      </c>
      <c r="R28" s="115" t="str">
        <f>IF('42KT1'!CX24&lt;1,"x"," ")</f>
        <v xml:space="preserve"> </v>
      </c>
      <c r="S28" s="115" t="str">
        <f>IF('42KT1'!DH24&lt;1,"x"," ")</f>
        <v xml:space="preserve"> </v>
      </c>
      <c r="T28" s="115" t="str">
        <f>IF('42KT1'!DZ24&lt;1,"x"," ")</f>
        <v xml:space="preserve"> </v>
      </c>
      <c r="U28" s="115" t="str">
        <f>IF('42KT1'!EJ24&lt;1,"x"," ")</f>
        <v xml:space="preserve"> </v>
      </c>
      <c r="V28" s="115" t="str">
        <f>IF('42KT1'!ET24&lt;1,"x"," ")</f>
        <v xml:space="preserve"> </v>
      </c>
      <c r="W28" s="115" t="str">
        <f>IF('42KT1'!FD24&lt;1,"x"," ")</f>
        <v xml:space="preserve"> </v>
      </c>
      <c r="X28" s="115" t="str">
        <f>IF('42KT1'!FN24&lt;1,"x"," ")</f>
        <v xml:space="preserve"> </v>
      </c>
    </row>
    <row r="29" spans="1:24" ht="21" customHeight="1">
      <c r="A29" s="22">
        <v>30</v>
      </c>
      <c r="B29" s="43" t="s">
        <v>167</v>
      </c>
      <c r="C29" s="52" t="s">
        <v>263</v>
      </c>
      <c r="D29" s="57" t="s">
        <v>264</v>
      </c>
      <c r="E29" s="2" t="s">
        <v>265</v>
      </c>
      <c r="F29" s="2" t="s">
        <v>622</v>
      </c>
      <c r="G29" s="55" t="s">
        <v>266</v>
      </c>
      <c r="H29" s="37" t="s">
        <v>47</v>
      </c>
      <c r="I29" s="22" t="s">
        <v>267</v>
      </c>
      <c r="J29" s="184" t="str">
        <f t="shared" si="0"/>
        <v>GDQP (2TC),THUẾ(2TC),</v>
      </c>
      <c r="K29" s="185">
        <f t="shared" si="1"/>
        <v>4</v>
      </c>
      <c r="L29" s="115" t="str">
        <f>IF('42KT1'!AX25&lt;1,"x"," ")</f>
        <v xml:space="preserve"> </v>
      </c>
      <c r="M29" s="115" t="str">
        <f>IF('42KT1'!BB25&lt;1,"x"," ")</f>
        <v>x</v>
      </c>
      <c r="N29" s="115" t="str">
        <f>IF('42KT1'!BJ25&lt;1,"x"," ")</f>
        <v xml:space="preserve"> </v>
      </c>
      <c r="O29" s="115" t="str">
        <f>IF('42KT1'!BT25&lt;1,"x"," ")</f>
        <v xml:space="preserve"> </v>
      </c>
      <c r="P29" s="115" t="str">
        <f>IF('42KT1'!CD25&lt;1,"x"," ")</f>
        <v xml:space="preserve"> </v>
      </c>
      <c r="Q29" s="115" t="str">
        <f>IF('42KT1'!CN25&lt;1,"x"," ")</f>
        <v xml:space="preserve"> </v>
      </c>
      <c r="R29" s="115" t="str">
        <f>IF('42KT1'!CX25&lt;1,"x"," ")</f>
        <v xml:space="preserve"> </v>
      </c>
      <c r="S29" s="115" t="str">
        <f>IF('42KT1'!DH25&lt;1,"x"," ")</f>
        <v xml:space="preserve"> </v>
      </c>
      <c r="T29" s="115" t="str">
        <f>IF('42KT1'!DZ25&lt;1,"x"," ")</f>
        <v xml:space="preserve"> </v>
      </c>
      <c r="U29" s="115" t="str">
        <f>IF('42KT1'!EJ25&lt;1,"x"," ")</f>
        <v xml:space="preserve"> </v>
      </c>
      <c r="V29" s="115" t="str">
        <f>IF('42KT1'!ET25&lt;1,"x"," ")</f>
        <v>x</v>
      </c>
      <c r="W29" s="115" t="str">
        <f>IF('42KT1'!FD25&lt;1,"x"," ")</f>
        <v xml:space="preserve"> </v>
      </c>
      <c r="X29" s="115" t="str">
        <f>IF('42KT1'!FN25&lt;1,"x"," ")</f>
        <v xml:space="preserve"> </v>
      </c>
    </row>
    <row r="30" spans="1:24" ht="16.5">
      <c r="O30" s="197"/>
    </row>
  </sheetData>
  <mergeCells count="1">
    <mergeCell ref="A1:Q1"/>
  </mergeCells>
  <conditionalFormatting sqref="O30 K3:N3 L4:X29">
    <cfRule type="cellIs" dxfId="143" priority="44" stopIfTrue="1" operator="lessThan">
      <formula>4.95</formula>
    </cfRule>
  </conditionalFormatting>
  <conditionalFormatting sqref="O30 O2:P2 N3 M4:S4 L4:Q29 O3:X29">
    <cfRule type="cellIs" dxfId="142" priority="43" operator="lessThan">
      <formula>3.95</formula>
    </cfRule>
  </conditionalFormatting>
  <conditionalFormatting sqref="O30 L4:X29">
    <cfRule type="cellIs" dxfId="141" priority="42" stopIfTrue="1" operator="lessThan">
      <formula>4.95</formula>
    </cfRule>
  </conditionalFormatting>
  <pageMargins left="0.36" right="0.7" top="0.45" bottom="0.37" header="0.3" footer="0.3"/>
  <pageSetup paperSize="9" scale="70" orientation="landscape" verticalDpi="0" r:id="rId1"/>
</worksheet>
</file>

<file path=xl/worksheets/sheet4.xml><?xml version="1.0" encoding="utf-8"?>
<worksheet xmlns="http://schemas.openxmlformats.org/spreadsheetml/2006/main" xmlns:r="http://schemas.openxmlformats.org/officeDocument/2006/relationships">
  <dimension ref="A1:JG36"/>
  <sheetViews>
    <sheetView workbookViewId="0">
      <pane xSplit="6" ySplit="1" topLeftCell="IY2" activePane="bottomRight" state="frozen"/>
      <selection pane="topRight" activeCell="G1" sqref="G1"/>
      <selection pane="bottomLeft" activeCell="A2" sqref="A2"/>
      <selection pane="bottomRight" activeCell="JF3" sqref="JF3"/>
    </sheetView>
  </sheetViews>
  <sheetFormatPr defaultRowHeight="17.25"/>
  <cols>
    <col min="1" max="1" width="5.28515625" style="16" customWidth="1"/>
    <col min="2" max="2" width="7.42578125" style="16" customWidth="1"/>
    <col min="3" max="3" width="17.140625" style="16" customWidth="1"/>
    <col min="4" max="4" width="20.140625" style="16" customWidth="1"/>
    <col min="5" max="6" width="9.140625" style="16"/>
    <col min="7" max="7" width="15.140625" style="61" customWidth="1"/>
    <col min="8" max="8" width="9.140625" style="16"/>
    <col min="9" max="9" width="30.7109375" style="16" customWidth="1"/>
    <col min="10" max="10" width="8.7109375" style="16" customWidth="1"/>
    <col min="11" max="11" width="11.140625" style="16" customWidth="1"/>
    <col min="12" max="16" width="4.140625" style="16" customWidth="1"/>
    <col min="17" max="21" width="4.5703125" style="16" customWidth="1"/>
    <col min="22" max="26" width="4.42578125" style="16" customWidth="1"/>
    <col min="27" max="31" width="4.7109375" style="16" customWidth="1"/>
    <col min="32" max="36" width="4.5703125" style="16" customWidth="1"/>
    <col min="37" max="41" width="4.28515625" style="16" customWidth="1"/>
    <col min="42" max="46" width="4.5703125" style="16" customWidth="1"/>
    <col min="47" max="47" width="4.140625" style="16" customWidth="1"/>
    <col min="48" max="55" width="5.85546875" style="16" customWidth="1"/>
    <col min="56" max="65" width="4.7109375" style="16" customWidth="1"/>
    <col min="66" max="85" width="4.5703125" style="16" customWidth="1"/>
    <col min="86" max="95" width="4.7109375" style="16" customWidth="1"/>
    <col min="96" max="105" width="4.42578125" style="16" customWidth="1"/>
    <col min="106" max="115" width="4.5703125" style="16" customWidth="1"/>
    <col min="116" max="116" width="6.140625" style="16" customWidth="1"/>
    <col min="117" max="117" width="6.5703125" style="16" customWidth="1"/>
    <col min="118" max="118" width="7.7109375" style="16" customWidth="1"/>
    <col min="119" max="119" width="17.28515625" style="16" customWidth="1"/>
    <col min="120" max="120" width="6" style="16" customWidth="1"/>
    <col min="121" max="121" width="9.28515625" style="16" customWidth="1"/>
    <col min="122" max="122" width="16.85546875" style="16" customWidth="1"/>
    <col min="123" max="123" width="9.140625" style="16"/>
    <col min="124" max="133" width="4.7109375" style="16" customWidth="1"/>
    <col min="134" max="143" width="5" style="16" customWidth="1"/>
    <col min="144" max="153" width="4.7109375" style="16" customWidth="1"/>
    <col min="154" max="163" width="5.140625" style="16" customWidth="1"/>
    <col min="164" max="173" width="4.28515625" style="16" customWidth="1"/>
    <col min="174" max="174" width="5.28515625" style="16" customWidth="1"/>
    <col min="175" max="175" width="5.7109375" style="16" customWidth="1"/>
    <col min="176" max="176" width="6.28515625" style="16" customWidth="1"/>
    <col min="177" max="177" width="17.28515625" style="16" customWidth="1"/>
    <col min="178" max="178" width="4.85546875" style="16" customWidth="1"/>
    <col min="179" max="179" width="6" style="16" customWidth="1"/>
    <col min="180" max="180" width="6.140625" style="16" customWidth="1"/>
    <col min="181" max="182" width="6.7109375" style="16" customWidth="1"/>
    <col min="183" max="184" width="9.140625" style="16"/>
    <col min="185" max="254" width="4.42578125" style="16" customWidth="1"/>
    <col min="255" max="255" width="5.28515625" style="16" customWidth="1"/>
    <col min="256" max="257" width="6.28515625" style="16" customWidth="1"/>
    <col min="258" max="258" width="13.28515625" style="16" customWidth="1"/>
    <col min="259" max="259" width="5.42578125" style="16" customWidth="1"/>
    <col min="260" max="260" width="5.85546875" style="16" customWidth="1"/>
    <col min="261" max="261" width="6.5703125" style="16" customWidth="1"/>
    <col min="262" max="262" width="5.42578125" style="16" customWidth="1"/>
    <col min="263" max="263" width="6.28515625" style="16" customWidth="1"/>
    <col min="264" max="264" width="5.42578125" style="16" customWidth="1"/>
    <col min="265" max="265" width="7.42578125" style="16" customWidth="1"/>
    <col min="266" max="266" width="12.140625" style="16" customWidth="1"/>
    <col min="267" max="267" width="7.5703125" style="16" customWidth="1"/>
    <col min="268" max="317" width="4.42578125" style="16" customWidth="1"/>
    <col min="318" max="16384" width="9.140625" style="16"/>
  </cols>
  <sheetData>
    <row r="1" spans="1:267" ht="153" customHeight="1">
      <c r="A1" s="7" t="s">
        <v>0</v>
      </c>
      <c r="B1" s="8" t="s">
        <v>1</v>
      </c>
      <c r="C1" s="8" t="s">
        <v>2</v>
      </c>
      <c r="D1" s="8" t="s">
        <v>3</v>
      </c>
      <c r="E1" s="9" t="s">
        <v>4</v>
      </c>
      <c r="F1" s="9" t="s">
        <v>624</v>
      </c>
      <c r="G1" s="58" t="s">
        <v>5</v>
      </c>
      <c r="H1" s="7" t="s">
        <v>6</v>
      </c>
      <c r="I1" s="7" t="s">
        <v>7</v>
      </c>
      <c r="J1" s="7" t="s">
        <v>165</v>
      </c>
      <c r="K1" s="8" t="s">
        <v>166</v>
      </c>
      <c r="L1" s="356" t="s">
        <v>755</v>
      </c>
      <c r="M1" s="356" t="s">
        <v>756</v>
      </c>
      <c r="N1" s="356" t="s">
        <v>757</v>
      </c>
      <c r="O1" s="356" t="s">
        <v>758</v>
      </c>
      <c r="P1" s="356" t="s">
        <v>759</v>
      </c>
      <c r="Q1" s="356" t="s">
        <v>760</v>
      </c>
      <c r="R1" s="356" t="s">
        <v>761</v>
      </c>
      <c r="S1" s="356" t="s">
        <v>762</v>
      </c>
      <c r="T1" s="357" t="s">
        <v>763</v>
      </c>
      <c r="U1" s="357" t="s">
        <v>764</v>
      </c>
      <c r="V1" s="357" t="s">
        <v>765</v>
      </c>
      <c r="W1" s="357" t="s">
        <v>766</v>
      </c>
      <c r="X1" s="356" t="s">
        <v>767</v>
      </c>
      <c r="Y1" s="356" t="s">
        <v>768</v>
      </c>
      <c r="Z1" s="356" t="s">
        <v>769</v>
      </c>
      <c r="AA1" s="356" t="s">
        <v>770</v>
      </c>
      <c r="AB1" s="356" t="s">
        <v>771</v>
      </c>
      <c r="AC1" s="356" t="s">
        <v>772</v>
      </c>
      <c r="AD1" s="356" t="s">
        <v>773</v>
      </c>
      <c r="AE1" s="356" t="s">
        <v>774</v>
      </c>
      <c r="AF1" s="357" t="s">
        <v>775</v>
      </c>
      <c r="AG1" s="357" t="s">
        <v>776</v>
      </c>
      <c r="AH1" s="357" t="s">
        <v>777</v>
      </c>
      <c r="AI1" s="357" t="s">
        <v>778</v>
      </c>
      <c r="AJ1" s="356" t="s">
        <v>779</v>
      </c>
      <c r="AK1" s="356" t="s">
        <v>780</v>
      </c>
      <c r="AL1" s="356" t="s">
        <v>781</v>
      </c>
      <c r="AM1" s="356" t="s">
        <v>782</v>
      </c>
      <c r="AN1" s="356" t="s">
        <v>783</v>
      </c>
      <c r="AO1" s="356" t="s">
        <v>784</v>
      </c>
      <c r="AP1" s="356" t="s">
        <v>785</v>
      </c>
      <c r="AQ1" s="356" t="s">
        <v>786</v>
      </c>
      <c r="AR1" s="357" t="s">
        <v>787</v>
      </c>
      <c r="AS1" s="357" t="s">
        <v>788</v>
      </c>
      <c r="AT1" s="357" t="s">
        <v>789</v>
      </c>
      <c r="AU1" s="357" t="s">
        <v>790</v>
      </c>
      <c r="AV1" s="11" t="s">
        <v>687</v>
      </c>
      <c r="AW1" s="10" t="s">
        <v>8</v>
      </c>
      <c r="AX1" s="193" t="s">
        <v>9</v>
      </c>
      <c r="AY1" s="12" t="s">
        <v>10</v>
      </c>
      <c r="AZ1" s="11" t="s">
        <v>688</v>
      </c>
      <c r="BA1" s="10" t="s">
        <v>11</v>
      </c>
      <c r="BB1" s="193" t="s">
        <v>12</v>
      </c>
      <c r="BC1" s="14" t="s">
        <v>13</v>
      </c>
      <c r="BD1" s="107" t="s">
        <v>635</v>
      </c>
      <c r="BE1" s="108" t="s">
        <v>651</v>
      </c>
      <c r="BF1" s="108" t="s">
        <v>652</v>
      </c>
      <c r="BG1" s="109" t="s">
        <v>653</v>
      </c>
      <c r="BH1" s="110" t="s">
        <v>696</v>
      </c>
      <c r="BI1" s="111" t="s">
        <v>654</v>
      </c>
      <c r="BJ1" s="194" t="s">
        <v>655</v>
      </c>
      <c r="BK1" s="139" t="s">
        <v>656</v>
      </c>
      <c r="BL1" s="113" t="s">
        <v>696</v>
      </c>
      <c r="BM1" s="114" t="s">
        <v>696</v>
      </c>
      <c r="BN1" s="107" t="s">
        <v>635</v>
      </c>
      <c r="BO1" s="108" t="s">
        <v>706</v>
      </c>
      <c r="BP1" s="108" t="s">
        <v>707</v>
      </c>
      <c r="BQ1" s="109" t="s">
        <v>708</v>
      </c>
      <c r="BR1" s="110" t="s">
        <v>709</v>
      </c>
      <c r="BS1" s="111" t="s">
        <v>710</v>
      </c>
      <c r="BT1" s="194" t="s">
        <v>711</v>
      </c>
      <c r="BU1" s="112" t="s">
        <v>712</v>
      </c>
      <c r="BV1" s="113" t="s">
        <v>709</v>
      </c>
      <c r="BW1" s="114" t="s">
        <v>709</v>
      </c>
      <c r="BX1" s="107" t="s">
        <v>635</v>
      </c>
      <c r="BY1" s="108" t="s">
        <v>657</v>
      </c>
      <c r="BZ1" s="108" t="s">
        <v>658</v>
      </c>
      <c r="CA1" s="109" t="s">
        <v>659</v>
      </c>
      <c r="CB1" s="110" t="s">
        <v>697</v>
      </c>
      <c r="CC1" s="111" t="s">
        <v>660</v>
      </c>
      <c r="CD1" s="194" t="s">
        <v>661</v>
      </c>
      <c r="CE1" s="139" t="s">
        <v>662</v>
      </c>
      <c r="CF1" s="113" t="s">
        <v>697</v>
      </c>
      <c r="CG1" s="114" t="s">
        <v>697</v>
      </c>
      <c r="CH1" s="107" t="s">
        <v>635</v>
      </c>
      <c r="CI1" s="108" t="s">
        <v>663</v>
      </c>
      <c r="CJ1" s="108" t="s">
        <v>664</v>
      </c>
      <c r="CK1" s="109" t="s">
        <v>665</v>
      </c>
      <c r="CL1" s="110" t="s">
        <v>640</v>
      </c>
      <c r="CM1" s="111" t="s">
        <v>666</v>
      </c>
      <c r="CN1" s="194" t="s">
        <v>667</v>
      </c>
      <c r="CO1" s="139" t="s">
        <v>668</v>
      </c>
      <c r="CP1" s="113" t="s">
        <v>669</v>
      </c>
      <c r="CQ1" s="114" t="s">
        <v>669</v>
      </c>
      <c r="CR1" s="107" t="s">
        <v>635</v>
      </c>
      <c r="CS1" s="108" t="s">
        <v>699</v>
      </c>
      <c r="CT1" s="108" t="s">
        <v>700</v>
      </c>
      <c r="CU1" s="109" t="s">
        <v>701</v>
      </c>
      <c r="CV1" s="110" t="s">
        <v>698</v>
      </c>
      <c r="CW1" s="111" t="s">
        <v>702</v>
      </c>
      <c r="CX1" s="194" t="s">
        <v>703</v>
      </c>
      <c r="CY1" s="139" t="s">
        <v>704</v>
      </c>
      <c r="CZ1" s="113" t="s">
        <v>705</v>
      </c>
      <c r="DA1" s="114" t="s">
        <v>705</v>
      </c>
      <c r="DB1" s="134" t="s">
        <v>635</v>
      </c>
      <c r="DC1" s="108" t="s">
        <v>670</v>
      </c>
      <c r="DD1" s="108" t="s">
        <v>671</v>
      </c>
      <c r="DE1" s="109" t="s">
        <v>672</v>
      </c>
      <c r="DF1" s="110" t="s">
        <v>673</v>
      </c>
      <c r="DG1" s="111" t="s">
        <v>674</v>
      </c>
      <c r="DH1" s="194" t="s">
        <v>675</v>
      </c>
      <c r="DI1" s="139" t="s">
        <v>676</v>
      </c>
      <c r="DJ1" s="113" t="s">
        <v>673</v>
      </c>
      <c r="DK1" s="114" t="s">
        <v>673</v>
      </c>
      <c r="DL1" s="288" t="s">
        <v>748</v>
      </c>
      <c r="DM1" s="289" t="s">
        <v>749</v>
      </c>
      <c r="DN1" s="290" t="s">
        <v>750</v>
      </c>
      <c r="DO1" s="291" t="s">
        <v>924</v>
      </c>
      <c r="DP1" s="292" t="s">
        <v>751</v>
      </c>
      <c r="DQ1" s="293" t="s">
        <v>752</v>
      </c>
      <c r="DR1" s="291" t="s">
        <v>753</v>
      </c>
      <c r="DS1" s="291" t="s">
        <v>923</v>
      </c>
      <c r="DT1" s="107" t="s">
        <v>635</v>
      </c>
      <c r="DU1" s="108" t="s">
        <v>825</v>
      </c>
      <c r="DV1" s="108" t="s">
        <v>826</v>
      </c>
      <c r="DW1" s="109" t="s">
        <v>827</v>
      </c>
      <c r="DX1" s="110" t="s">
        <v>828</v>
      </c>
      <c r="DY1" s="111" t="s">
        <v>829</v>
      </c>
      <c r="DZ1" s="112" t="s">
        <v>830</v>
      </c>
      <c r="EA1" s="139" t="s">
        <v>831</v>
      </c>
      <c r="EB1" s="113" t="s">
        <v>832</v>
      </c>
      <c r="EC1" s="114" t="s">
        <v>832</v>
      </c>
      <c r="ED1" s="107" t="s">
        <v>635</v>
      </c>
      <c r="EE1" s="108" t="s">
        <v>833</v>
      </c>
      <c r="EF1" s="108" t="s">
        <v>834</v>
      </c>
      <c r="EG1" s="109" t="s">
        <v>835</v>
      </c>
      <c r="EH1" s="110" t="s">
        <v>836</v>
      </c>
      <c r="EI1" s="111" t="s">
        <v>837</v>
      </c>
      <c r="EJ1" s="112" t="s">
        <v>838</v>
      </c>
      <c r="EK1" s="139" t="s">
        <v>839</v>
      </c>
      <c r="EL1" s="113" t="s">
        <v>840</v>
      </c>
      <c r="EM1" s="114" t="s">
        <v>841</v>
      </c>
      <c r="EN1" s="107" t="s">
        <v>635</v>
      </c>
      <c r="EO1" s="108" t="s">
        <v>842</v>
      </c>
      <c r="EP1" s="108" t="s">
        <v>843</v>
      </c>
      <c r="EQ1" s="109" t="s">
        <v>844</v>
      </c>
      <c r="ER1" s="110" t="s">
        <v>925</v>
      </c>
      <c r="ES1" s="111" t="s">
        <v>845</v>
      </c>
      <c r="ET1" s="112" t="s">
        <v>846</v>
      </c>
      <c r="EU1" s="139" t="s">
        <v>847</v>
      </c>
      <c r="EV1" s="113" t="s">
        <v>925</v>
      </c>
      <c r="EW1" s="114" t="s">
        <v>926</v>
      </c>
      <c r="EX1" s="107" t="s">
        <v>635</v>
      </c>
      <c r="EY1" s="108" t="s">
        <v>848</v>
      </c>
      <c r="EZ1" s="108" t="s">
        <v>849</v>
      </c>
      <c r="FA1" s="109" t="s">
        <v>850</v>
      </c>
      <c r="FB1" s="110" t="s">
        <v>927</v>
      </c>
      <c r="FC1" s="111" t="s">
        <v>851</v>
      </c>
      <c r="FD1" s="112" t="s">
        <v>852</v>
      </c>
      <c r="FE1" s="139" t="s">
        <v>853</v>
      </c>
      <c r="FF1" s="113" t="s">
        <v>854</v>
      </c>
      <c r="FG1" s="114" t="s">
        <v>854</v>
      </c>
      <c r="FH1" s="107" t="s">
        <v>635</v>
      </c>
      <c r="FI1" s="108" t="s">
        <v>960</v>
      </c>
      <c r="FJ1" s="108" t="s">
        <v>961</v>
      </c>
      <c r="FK1" s="109" t="s">
        <v>962</v>
      </c>
      <c r="FL1" s="110" t="s">
        <v>963</v>
      </c>
      <c r="FM1" s="111" t="s">
        <v>964</v>
      </c>
      <c r="FN1" s="112" t="s">
        <v>965</v>
      </c>
      <c r="FO1" s="139" t="s">
        <v>966</v>
      </c>
      <c r="FP1" s="113" t="s">
        <v>967</v>
      </c>
      <c r="FQ1" s="114" t="s">
        <v>967</v>
      </c>
      <c r="FR1" s="288" t="s">
        <v>989</v>
      </c>
      <c r="FS1" s="289" t="s">
        <v>990</v>
      </c>
      <c r="FT1" s="290" t="s">
        <v>991</v>
      </c>
      <c r="FU1" s="505" t="s">
        <v>992</v>
      </c>
      <c r="FV1" s="288" t="s">
        <v>993</v>
      </c>
      <c r="FW1" s="289" t="s">
        <v>994</v>
      </c>
      <c r="FX1" s="500" t="s">
        <v>995</v>
      </c>
      <c r="FY1" s="505" t="s">
        <v>998</v>
      </c>
      <c r="FZ1" s="505" t="s">
        <v>996</v>
      </c>
      <c r="GA1" s="506" t="s">
        <v>997</v>
      </c>
      <c r="GB1" s="501" t="s">
        <v>1242</v>
      </c>
      <c r="GC1" s="107" t="s">
        <v>635</v>
      </c>
      <c r="GD1" s="108" t="s">
        <v>1033</v>
      </c>
      <c r="GE1" s="108" t="s">
        <v>1034</v>
      </c>
      <c r="GF1" s="109" t="s">
        <v>1035</v>
      </c>
      <c r="GG1" s="110" t="s">
        <v>1041</v>
      </c>
      <c r="GH1" s="111" t="s">
        <v>1036</v>
      </c>
      <c r="GI1" s="112" t="s">
        <v>1037</v>
      </c>
      <c r="GJ1" s="139" t="s">
        <v>1038</v>
      </c>
      <c r="GK1" s="113" t="s">
        <v>1039</v>
      </c>
      <c r="GL1" s="114" t="s">
        <v>1040</v>
      </c>
      <c r="GM1" s="107" t="s">
        <v>635</v>
      </c>
      <c r="GN1" s="108" t="s">
        <v>1042</v>
      </c>
      <c r="GO1" s="108" t="s">
        <v>1043</v>
      </c>
      <c r="GP1" s="109" t="s">
        <v>1044</v>
      </c>
      <c r="GQ1" s="110" t="s">
        <v>1045</v>
      </c>
      <c r="GR1" s="111" t="s">
        <v>1046</v>
      </c>
      <c r="GS1" s="112" t="s">
        <v>822</v>
      </c>
      <c r="GT1" s="139" t="s">
        <v>823</v>
      </c>
      <c r="GU1" s="113" t="s">
        <v>1047</v>
      </c>
      <c r="GV1" s="114" t="s">
        <v>824</v>
      </c>
      <c r="GW1" s="107" t="s">
        <v>635</v>
      </c>
      <c r="GX1" s="108" t="s">
        <v>1048</v>
      </c>
      <c r="GY1" s="108" t="s">
        <v>1049</v>
      </c>
      <c r="GZ1" s="109" t="s">
        <v>1050</v>
      </c>
      <c r="HA1" s="110" t="s">
        <v>1051</v>
      </c>
      <c r="HB1" s="111" t="s">
        <v>1052</v>
      </c>
      <c r="HC1" s="112" t="s">
        <v>1053</v>
      </c>
      <c r="HD1" s="139" t="s">
        <v>1054</v>
      </c>
      <c r="HE1" s="113" t="s">
        <v>1055</v>
      </c>
      <c r="HF1" s="114" t="s">
        <v>1056</v>
      </c>
      <c r="HG1" s="107" t="s">
        <v>635</v>
      </c>
      <c r="HH1" s="108" t="s">
        <v>1057</v>
      </c>
      <c r="HI1" s="108" t="s">
        <v>1058</v>
      </c>
      <c r="HJ1" s="109" t="s">
        <v>1059</v>
      </c>
      <c r="HK1" s="110" t="s">
        <v>1063</v>
      </c>
      <c r="HL1" s="111" t="s">
        <v>1060</v>
      </c>
      <c r="HM1" s="112" t="s">
        <v>1061</v>
      </c>
      <c r="HN1" s="139" t="s">
        <v>1062</v>
      </c>
      <c r="HO1" s="113" t="s">
        <v>1064</v>
      </c>
      <c r="HP1" s="114" t="s">
        <v>1065</v>
      </c>
      <c r="HQ1" s="107" t="s">
        <v>635</v>
      </c>
      <c r="HR1" s="108" t="s">
        <v>1066</v>
      </c>
      <c r="HS1" s="108" t="s">
        <v>1067</v>
      </c>
      <c r="HT1" s="109" t="s">
        <v>1068</v>
      </c>
      <c r="HU1" s="110" t="s">
        <v>1069</v>
      </c>
      <c r="HV1" s="111" t="s">
        <v>1070</v>
      </c>
      <c r="HW1" s="112" t="s">
        <v>1071</v>
      </c>
      <c r="HX1" s="139" t="s">
        <v>1072</v>
      </c>
      <c r="HY1" s="113" t="s">
        <v>1073</v>
      </c>
      <c r="HZ1" s="114" t="s">
        <v>1073</v>
      </c>
      <c r="IA1" s="107" t="s">
        <v>635</v>
      </c>
      <c r="IB1" s="108" t="s">
        <v>1243</v>
      </c>
      <c r="IC1" s="108" t="s">
        <v>1244</v>
      </c>
      <c r="ID1" s="109" t="s">
        <v>1245</v>
      </c>
      <c r="IE1" s="110" t="s">
        <v>1246</v>
      </c>
      <c r="IF1" s="111" t="s">
        <v>1247</v>
      </c>
      <c r="IG1" s="112" t="s">
        <v>1248</v>
      </c>
      <c r="IH1" s="139" t="s">
        <v>1249</v>
      </c>
      <c r="II1" s="113" t="s">
        <v>1250</v>
      </c>
      <c r="IJ1" s="114" t="s">
        <v>1246</v>
      </c>
      <c r="IK1" s="107" t="s">
        <v>635</v>
      </c>
      <c r="IL1" s="108" t="s">
        <v>1074</v>
      </c>
      <c r="IM1" s="108" t="s">
        <v>1075</v>
      </c>
      <c r="IN1" s="109" t="s">
        <v>1076</v>
      </c>
      <c r="IO1" s="110" t="s">
        <v>1077</v>
      </c>
      <c r="IP1" s="111" t="s">
        <v>1078</v>
      </c>
      <c r="IQ1" s="112" t="s">
        <v>1079</v>
      </c>
      <c r="IR1" s="139" t="s">
        <v>1080</v>
      </c>
      <c r="IS1" s="113" t="s">
        <v>1077</v>
      </c>
      <c r="IT1" s="114" t="s">
        <v>1077</v>
      </c>
      <c r="IU1" s="288" t="s">
        <v>1204</v>
      </c>
      <c r="IV1" s="289" t="s">
        <v>1205</v>
      </c>
      <c r="IW1" s="290" t="s">
        <v>1206</v>
      </c>
      <c r="IX1" s="505" t="s">
        <v>1207</v>
      </c>
      <c r="IY1" s="288" t="s">
        <v>1208</v>
      </c>
      <c r="IZ1" s="289" t="s">
        <v>1209</v>
      </c>
      <c r="JA1" s="290" t="s">
        <v>1210</v>
      </c>
      <c r="JB1" s="588" t="s">
        <v>1211</v>
      </c>
      <c r="JC1" s="589" t="s">
        <v>1212</v>
      </c>
      <c r="JD1" s="590" t="s">
        <v>1213</v>
      </c>
      <c r="JE1" s="591" t="s">
        <v>1214</v>
      </c>
      <c r="JF1" s="505" t="s">
        <v>1215</v>
      </c>
      <c r="JG1" s="599" t="s">
        <v>1216</v>
      </c>
    </row>
    <row r="2" spans="1:267" ht="18">
      <c r="A2" s="45">
        <v>1</v>
      </c>
      <c r="B2" s="46" t="s">
        <v>167</v>
      </c>
      <c r="C2" s="47" t="s">
        <v>168</v>
      </c>
      <c r="D2" s="48" t="s">
        <v>169</v>
      </c>
      <c r="E2" s="49" t="s">
        <v>25</v>
      </c>
      <c r="F2" s="49"/>
      <c r="G2" s="50" t="s">
        <v>170</v>
      </c>
      <c r="H2" s="51" t="s">
        <v>47</v>
      </c>
      <c r="I2" s="45" t="s">
        <v>67</v>
      </c>
      <c r="J2" s="45" t="s">
        <v>37</v>
      </c>
      <c r="K2" s="327" t="s">
        <v>38</v>
      </c>
      <c r="L2" s="279"/>
      <c r="M2" s="279"/>
      <c r="N2" s="279"/>
      <c r="O2" s="279"/>
      <c r="P2" s="279"/>
      <c r="Q2" s="279"/>
      <c r="R2" s="279"/>
      <c r="S2" s="215"/>
      <c r="T2" s="329">
        <f>(L2+P2*2)/3</f>
        <v>0</v>
      </c>
      <c r="U2" s="329">
        <f>(M2+Q2*2)/3</f>
        <v>0</v>
      </c>
      <c r="V2" s="329">
        <f>(N2+R2*2)/3</f>
        <v>0</v>
      </c>
      <c r="W2" s="330"/>
      <c r="X2" s="189"/>
      <c r="Y2" s="189"/>
      <c r="Z2" s="189"/>
      <c r="AA2" s="354"/>
      <c r="AB2" s="189"/>
      <c r="AC2" s="189"/>
      <c r="AD2" s="189"/>
      <c r="AE2" s="354"/>
      <c r="AF2" s="329">
        <f>(X2+AB2*2)/3</f>
        <v>0</v>
      </c>
      <c r="AG2" s="329">
        <f>(Y2+AC2*2)/3</f>
        <v>0</v>
      </c>
      <c r="AH2" s="329">
        <f>(Z2+AD2*2)/3</f>
        <v>0</v>
      </c>
      <c r="AI2" s="355"/>
      <c r="AJ2" s="354"/>
      <c r="AK2" s="354"/>
      <c r="AL2" s="354"/>
      <c r="AM2" s="354"/>
      <c r="AN2" s="354"/>
      <c r="AO2" s="354"/>
      <c r="AP2" s="354"/>
      <c r="AQ2" s="354"/>
      <c r="AR2" s="354"/>
      <c r="AS2" s="354"/>
      <c r="AT2" s="354"/>
      <c r="AU2" s="354"/>
      <c r="AV2" s="31">
        <v>5.7</v>
      </c>
      <c r="AW2" s="32" t="str">
        <f>IF(AV2&gt;=8.5,"A",IF(AV2&gt;=8,"B+",IF(AV2&gt;=7,"B",IF(AV2&gt;=6.5,"C+",IF(AV2&gt;=5.5,"C",IF(AV2&gt;=5,"D+",IF(AV2&gt;=4,"D","F")))))))</f>
        <v>C</v>
      </c>
      <c r="AX2" s="33">
        <f>IF(AW2="A",4,IF(AW2="B+",3.5,IF(AW2="B",3,IF(AW2="C+",2.5,IF(AW2="C",2,IF(AW2="D+",1.5,IF(AW2="D",1,0)))))))</f>
        <v>2</v>
      </c>
      <c r="AY2" s="34" t="str">
        <f>TEXT(AX2,"0.0")</f>
        <v>2.0</v>
      </c>
      <c r="AZ2" s="35">
        <v>6</v>
      </c>
      <c r="BA2" s="32" t="str">
        <f>IF(AZ2&gt;=8.5,"A",IF(AZ2&gt;=8,"B+",IF(AZ2&gt;=7,"B",IF(AZ2&gt;=6.5,"C+",IF(AZ2&gt;=5.5,"C",IF(AZ2&gt;=5,"D+",IF(AZ2&gt;=4,"D","F")))))))</f>
        <v>C</v>
      </c>
      <c r="BB2" s="33">
        <f>IF(BA2="A",4,IF(BA2="B+",3.5,IF(BA2="B",3,IF(BA2="C+",2.5,IF(BA2="C",2,IF(BA2="D+",1.5,IF(BA2="D",1,0)))))))</f>
        <v>2</v>
      </c>
      <c r="BC2" s="121" t="str">
        <f>TEXT(BB2,"0.0")</f>
        <v>2.0</v>
      </c>
      <c r="BD2" s="280">
        <v>7.4</v>
      </c>
      <c r="BE2" s="388">
        <v>6</v>
      </c>
      <c r="BF2" s="154"/>
      <c r="BG2" s="116">
        <f>ROUND((BD2*0.4+BE2*0.6),1)</f>
        <v>6.6</v>
      </c>
      <c r="BH2" s="117">
        <f>ROUND(MAX((BD2*0.4+BE2*0.6),(BD2*0.4+BF2*0.6)),1)</f>
        <v>6.6</v>
      </c>
      <c r="BI2" s="118" t="str">
        <f>IF(BH2&gt;=8.5,"A",IF(BH2&gt;=8,"B+",IF(BH2&gt;=7,"B",IF(BH2&gt;=6.5,"C+",IF(BH2&gt;=5.5,"C",IF(BH2&gt;=5,"D+",IF(BH2&gt;=4,"D","F")))))))</f>
        <v>C+</v>
      </c>
      <c r="BJ2" s="119">
        <f>IF(BI2="A",4,IF(BI2="B+",3.5,IF(BI2="B",3,IF(BI2="C+",2.5,IF(BI2="C",2,IF(BI2="D+",1.5,IF(BI2="D",1,0)))))))</f>
        <v>2.5</v>
      </c>
      <c r="BK2" s="119" t="str">
        <f>TEXT(BJ2,"0.0")</f>
        <v>2.5</v>
      </c>
      <c r="BL2" s="137">
        <v>2</v>
      </c>
      <c r="BM2" s="138">
        <v>2</v>
      </c>
      <c r="BN2" s="123">
        <v>7.8</v>
      </c>
      <c r="BO2" s="115">
        <v>6</v>
      </c>
      <c r="BP2" s="25"/>
      <c r="BQ2" s="124">
        <f>ROUND((BN2*0.4+BO2*0.6),1)</f>
        <v>6.7</v>
      </c>
      <c r="BR2" s="125">
        <f>ROUND(MAX((BN2*0.4+BO2*0.6),(BN2*0.4+BP2*0.6)),1)</f>
        <v>6.7</v>
      </c>
      <c r="BS2" s="126" t="str">
        <f>IF(BR2&gt;=8.5,"A",IF(BR2&gt;=8,"B+",IF(BR2&gt;=7,"B",IF(BR2&gt;=6.5,"C+",IF(BR2&gt;=5.5,"C",IF(BR2&gt;=5,"D+",IF(BR2&gt;=4,"D","F")))))))</f>
        <v>C+</v>
      </c>
      <c r="BT2" s="127">
        <f>IF(BS2="A",4,IF(BS2="B+",3.5,IF(BS2="B",3,IF(BS2="C+",2.5,IF(BS2="C",2,IF(BS2="D+",1.5,IF(BS2="D",1,0)))))))</f>
        <v>2.5</v>
      </c>
      <c r="BU2" s="127" t="str">
        <f>TEXT(BT2,"0.0")</f>
        <v>2.5</v>
      </c>
      <c r="BV2" s="120">
        <v>4</v>
      </c>
      <c r="BW2" s="128">
        <v>4</v>
      </c>
      <c r="BX2" s="323">
        <v>7.9</v>
      </c>
      <c r="BY2" s="141">
        <v>8</v>
      </c>
      <c r="BZ2" s="144"/>
      <c r="CA2" s="116">
        <f>ROUND((BX2*0.4+BY2*0.6),1)</f>
        <v>8</v>
      </c>
      <c r="CB2" s="117">
        <f>ROUND(MAX((BX2*0.4+BY2*0.6),(BX2*0.4+BZ2*0.6)),1)</f>
        <v>8</v>
      </c>
      <c r="CC2" s="118" t="str">
        <f>IF(CB2&gt;=8.5,"A",IF(CB2&gt;=8,"B+",IF(CB2&gt;=7,"B",IF(CB2&gt;=6.5,"C+",IF(CB2&gt;=5.5,"C",IF(CB2&gt;=5,"D+",IF(CB2&gt;=4,"D","F")))))))</f>
        <v>B+</v>
      </c>
      <c r="CD2" s="119">
        <f>IF(CC2="A",4,IF(CC2="B+",3.5,IF(CC2="B",3,IF(CC2="C+",2.5,IF(CC2="C",2,IF(CC2="D+",1.5,IF(CC2="D",1,0)))))))</f>
        <v>3.5</v>
      </c>
      <c r="CE2" s="119" t="str">
        <f>TEXT(CD2,"0.0")</f>
        <v>3.5</v>
      </c>
      <c r="CF2" s="137">
        <v>4</v>
      </c>
      <c r="CG2" s="138">
        <v>4</v>
      </c>
      <c r="CH2" s="143">
        <v>5.7</v>
      </c>
      <c r="CI2" s="141">
        <v>8</v>
      </c>
      <c r="CJ2" s="144"/>
      <c r="CK2" s="116">
        <f>ROUND((CH2*0.4+CI2*0.6),1)</f>
        <v>7.1</v>
      </c>
      <c r="CL2" s="117">
        <f>ROUND(MAX((CH2*0.4+CI2*0.6),(CH2*0.4+CJ2*0.6)),1)</f>
        <v>7.1</v>
      </c>
      <c r="CM2" s="118" t="str">
        <f>IF(CL2&gt;=8.5,"A",IF(CL2&gt;=8,"B+",IF(CL2&gt;=7,"B",IF(CL2&gt;=6.5,"C+",IF(CL2&gt;=5.5,"C",IF(CL2&gt;=5,"D+",IF(CL2&gt;=4,"D","F")))))))</f>
        <v>B</v>
      </c>
      <c r="CN2" s="119">
        <f>IF(CM2="A",4,IF(CM2="B+",3.5,IF(CM2="B",3,IF(CM2="C+",2.5,IF(CM2="C",2,IF(CM2="D+",1.5,IF(CM2="D",1,0)))))))</f>
        <v>3</v>
      </c>
      <c r="CO2" s="119" t="str">
        <f>TEXT(CN2,"0.0")</f>
        <v>3.0</v>
      </c>
      <c r="CP2" s="137">
        <v>2</v>
      </c>
      <c r="CQ2" s="138">
        <v>2</v>
      </c>
      <c r="CR2" s="143">
        <v>7.3</v>
      </c>
      <c r="CS2" s="141">
        <v>9</v>
      </c>
      <c r="CT2" s="144"/>
      <c r="CU2" s="116">
        <f>ROUND((CR2*0.4+CS2*0.6),1)</f>
        <v>8.3000000000000007</v>
      </c>
      <c r="CV2" s="117">
        <f>ROUND(MAX((CR2*0.4+CS2*0.6),(CR2*0.4+CT2*0.6)),1)</f>
        <v>8.3000000000000007</v>
      </c>
      <c r="CW2" s="118" t="str">
        <f>IF(CV2&gt;=8.5,"A",IF(CV2&gt;=8,"B+",IF(CV2&gt;=7,"B",IF(CV2&gt;=6.5,"C+",IF(CV2&gt;=5.5,"C",IF(CV2&gt;=5,"D+",IF(CV2&gt;=4,"D","F")))))))</f>
        <v>B+</v>
      </c>
      <c r="CX2" s="119">
        <f>IF(CW2="A",4,IF(CW2="B+",3.5,IF(CW2="B",3,IF(CW2="C+",2.5,IF(CW2="C",2,IF(CW2="D+",1.5,IF(CW2="D",1,0)))))))</f>
        <v>3.5</v>
      </c>
      <c r="CY2" s="119" t="str">
        <f>TEXT(CX2,"0.0")</f>
        <v>3.5</v>
      </c>
      <c r="CZ2" s="137">
        <v>1</v>
      </c>
      <c r="DA2" s="157">
        <v>1</v>
      </c>
      <c r="DB2" s="146">
        <v>8</v>
      </c>
      <c r="DC2" s="145">
        <v>7</v>
      </c>
      <c r="DD2" s="142"/>
      <c r="DE2" s="116">
        <f>ROUND((DB2*0.4+DC2*0.6),1)</f>
        <v>7.4</v>
      </c>
      <c r="DF2" s="117">
        <f>ROUND(MAX((DB2*0.4+DC2*0.6),(DB2*0.4+DD2*0.6)),1)</f>
        <v>7.4</v>
      </c>
      <c r="DG2" s="118" t="str">
        <f>IF(DF2&gt;=8.5,"A",IF(DF2&gt;=8,"B+",IF(DF2&gt;=7,"B",IF(DF2&gt;=6.5,"C+",IF(DF2&gt;=5.5,"C",IF(DF2&gt;=5,"D+",IF(DF2&gt;=4,"D","F")))))))</f>
        <v>B</v>
      </c>
      <c r="DH2" s="119">
        <f>IF(DG2="A",4,IF(DG2="B+",3.5,IF(DG2="B",3,IF(DG2="C+",2.5,IF(DG2="C",2,IF(DG2="D+",1.5,IF(DG2="D",1,0)))))))</f>
        <v>3</v>
      </c>
      <c r="DI2" s="119" t="str">
        <f>TEXT(DH2,"0.0")</f>
        <v>3.0</v>
      </c>
      <c r="DJ2" s="137">
        <v>2</v>
      </c>
      <c r="DK2" s="138">
        <v>2</v>
      </c>
      <c r="DL2" s="300">
        <f>BL2+BV2+CF2+CP2+CZ2+DJ2</f>
        <v>15</v>
      </c>
      <c r="DM2" s="294">
        <f>(BJ2*BL2+BT2*BV2+CD2*CF2+CN2*CP2+CX2*CZ2+DH2*DJ2)/DL2</f>
        <v>2.9666666666666668</v>
      </c>
      <c r="DN2" s="295" t="str">
        <f>TEXT(DM2,"0.00")</f>
        <v>2.97</v>
      </c>
      <c r="DO2" s="296" t="str">
        <f>IF(AND(DM2&lt;0.8),"Cảnh báo KQHT","Lên lớp")</f>
        <v>Lên lớp</v>
      </c>
      <c r="DP2" s="297">
        <f>BM2+BW2+CG2+CQ2+DA2+DK2</f>
        <v>15</v>
      </c>
      <c r="DQ2" s="298">
        <f xml:space="preserve"> (BM2*BJ2+BT2*BW2+CD2*CG2+CN2*CQ2+CX2*DA2+DH2*DK2)/DP2</f>
        <v>2.9666666666666668</v>
      </c>
      <c r="DR2" s="296" t="str">
        <f>IF(AND(DQ2&lt;1.2),"Cảnh báo KQHT","Lên lớp")</f>
        <v>Lên lớp</v>
      </c>
      <c r="DS2" s="299"/>
      <c r="DT2" s="150">
        <v>8</v>
      </c>
      <c r="DU2" s="151">
        <v>8</v>
      </c>
      <c r="DV2" s="152"/>
      <c r="DW2" s="124">
        <f>ROUND((DT2*0.4+DU2*0.6),1)</f>
        <v>8</v>
      </c>
      <c r="DX2" s="125">
        <f>ROUND(MAX((DT2*0.4+DU2*0.6),(DT2*0.4+DV2*0.6)),1)</f>
        <v>8</v>
      </c>
      <c r="DY2" s="126" t="str">
        <f>IF(DX2&gt;=8.5,"A",IF(DX2&gt;=8,"B+",IF(DX2&gt;=7,"B",IF(DX2&gt;=6.5,"C+",IF(DX2&gt;=5.5,"C",IF(DX2&gt;=5,"D+",IF(DX2&gt;=4,"D","F")))))))</f>
        <v>B+</v>
      </c>
      <c r="DZ2" s="127">
        <f>IF(DY2="A",4,IF(DY2="B+",3.5,IF(DY2="B",3,IF(DY2="C+",2.5,IF(DY2="C",2,IF(DY2="D+",1.5,IF(DY2="D",1,0)))))))</f>
        <v>3.5</v>
      </c>
      <c r="EA2" s="127" t="str">
        <f>TEXT(DZ2,"0.0")</f>
        <v>3.5</v>
      </c>
      <c r="EB2" s="120">
        <v>4</v>
      </c>
      <c r="EC2" s="128">
        <v>4</v>
      </c>
      <c r="ED2" s="143">
        <v>8.6</v>
      </c>
      <c r="EE2" s="141">
        <v>6</v>
      </c>
      <c r="EF2" s="144"/>
      <c r="EG2" s="116">
        <f>ROUND((ED2*0.4+EE2*0.6),1)</f>
        <v>7</v>
      </c>
      <c r="EH2" s="117">
        <f>ROUND(MAX((ED2*0.4+EE2*0.6),(ED2*0.4+EF2*0.6)),1)</f>
        <v>7</v>
      </c>
      <c r="EI2" s="118" t="str">
        <f>IF(EH2&gt;=8.5,"A",IF(EH2&gt;=8,"B+",IF(EH2&gt;=7,"B",IF(EH2&gt;=6.5,"C+",IF(EH2&gt;=5.5,"C",IF(EH2&gt;=5,"D+",IF(EH2&gt;=4,"D","F")))))))</f>
        <v>B</v>
      </c>
      <c r="EJ2" s="119">
        <f>IF(EI2="A",4,IF(EI2="B+",3.5,IF(EI2="B",3,IF(EI2="C+",2.5,IF(EI2="C",2,IF(EI2="D+",1.5,IF(EI2="D",1,0)))))))</f>
        <v>3</v>
      </c>
      <c r="EK2" s="119" t="str">
        <f>TEXT(EJ2,"0.0")</f>
        <v>3.0</v>
      </c>
      <c r="EL2" s="137">
        <v>3</v>
      </c>
      <c r="EM2" s="138">
        <v>3</v>
      </c>
      <c r="EN2" s="386">
        <v>7</v>
      </c>
      <c r="EO2" s="141">
        <v>7</v>
      </c>
      <c r="EP2" s="144"/>
      <c r="EQ2" s="116">
        <f>ROUND((EN2*0.4+EO2*0.6),1)</f>
        <v>7</v>
      </c>
      <c r="ER2" s="117">
        <f>ROUND(MAX((EN2*0.4+EO2*0.6),(EN2*0.4+EP2*0.6)),1)</f>
        <v>7</v>
      </c>
      <c r="ES2" s="118" t="str">
        <f>IF(ER2&gt;=8.5,"A",IF(ER2&gt;=8,"B+",IF(ER2&gt;=7,"B",IF(ER2&gt;=6.5,"C+",IF(ER2&gt;=5.5,"C",IF(ER2&gt;=5,"D+",IF(ER2&gt;=4,"D","F")))))))</f>
        <v>B</v>
      </c>
      <c r="ET2" s="119">
        <f>IF(ES2="A",4,IF(ES2="B+",3.5,IF(ES2="B",3,IF(ES2="C+",2.5,IF(ES2="C",2,IF(ES2="D+",1.5,IF(ES2="D",1,0)))))))</f>
        <v>3</v>
      </c>
      <c r="EU2" s="119" t="str">
        <f>TEXT(ET2,"0.0")</f>
        <v>3.0</v>
      </c>
      <c r="EV2" s="137">
        <v>2</v>
      </c>
      <c r="EW2" s="138">
        <v>2</v>
      </c>
      <c r="EX2" s="143">
        <v>8</v>
      </c>
      <c r="EY2" s="387">
        <v>9</v>
      </c>
      <c r="EZ2" s="142"/>
      <c r="FA2" s="116">
        <f>ROUND((EX2*0.4+EY2*0.6),1)</f>
        <v>8.6</v>
      </c>
      <c r="FB2" s="117">
        <f>ROUND(MAX((EX2*0.4+EY2*0.6),(EX2*0.4+EZ2*0.6)),1)</f>
        <v>8.6</v>
      </c>
      <c r="FC2" s="118" t="str">
        <f>IF(FB2&gt;=8.5,"A",IF(FB2&gt;=8,"B+",IF(FB2&gt;=7,"B",IF(FB2&gt;=6.5,"C+",IF(FB2&gt;=5.5,"C",IF(FB2&gt;=5,"D+",IF(FB2&gt;=4,"D","F")))))))</f>
        <v>A</v>
      </c>
      <c r="FD2" s="119">
        <f>IF(FC2="A",4,IF(FC2="B+",3.5,IF(FC2="B",3,IF(FC2="C+",2.5,IF(FC2="C",2,IF(FC2="D+",1.5,IF(FC2="D",1,0)))))))</f>
        <v>4</v>
      </c>
      <c r="FE2" s="119" t="str">
        <f>TEXT(FD2,"0.0")</f>
        <v>4.0</v>
      </c>
      <c r="FF2" s="137">
        <v>2</v>
      </c>
      <c r="FG2" s="138">
        <v>2</v>
      </c>
      <c r="FH2" s="150">
        <v>7.9</v>
      </c>
      <c r="FI2" s="151">
        <v>4</v>
      </c>
      <c r="FJ2" s="152"/>
      <c r="FK2" s="124">
        <f>ROUND((FH2*0.4+FI2*0.6),1)</f>
        <v>5.6</v>
      </c>
      <c r="FL2" s="125">
        <f>ROUND(MAX((FH2*0.4+FI2*0.6),(FH2*0.4+FJ2*0.6)),1)</f>
        <v>5.6</v>
      </c>
      <c r="FM2" s="126" t="str">
        <f>IF(FL2&gt;=8.5,"A",IF(FL2&gt;=8,"B+",IF(FL2&gt;=7,"B",IF(FL2&gt;=6.5,"C+",IF(FL2&gt;=5.5,"C",IF(FL2&gt;=5,"D+",IF(FL2&gt;=4,"D","F")))))))</f>
        <v>C</v>
      </c>
      <c r="FN2" s="127">
        <f>IF(FM2="A",4,IF(FM2="B+",3.5,IF(FM2="B",3,IF(FM2="C+",2.5,IF(FM2="C",2,IF(FM2="D+",1.5,IF(FM2="D",1,0)))))))</f>
        <v>2</v>
      </c>
      <c r="FO2" s="127" t="str">
        <f>TEXT(FN2,"0.0")</f>
        <v>2.0</v>
      </c>
      <c r="FP2" s="120">
        <v>4</v>
      </c>
      <c r="FQ2" s="128">
        <v>4</v>
      </c>
      <c r="FR2" s="300">
        <f>EB2+EL2+EV2+FF2+FP2</f>
        <v>15</v>
      </c>
      <c r="FS2" s="294">
        <f>(DZ2*EB2+EJ2*EL2+ET2*EV2+FD2*FF2+FN2*FP2)/FR2</f>
        <v>3</v>
      </c>
      <c r="FT2" s="295" t="str">
        <f>TEXT(FS2,"0.00")</f>
        <v>3.00</v>
      </c>
      <c r="FU2" s="507" t="str">
        <f>IF(AND(FS2&lt;1),"Cảnh báo KQHT","Lên lớp")</f>
        <v>Lên lớp</v>
      </c>
      <c r="FV2" s="502">
        <f>DL2+FR2</f>
        <v>30</v>
      </c>
      <c r="FW2" s="294">
        <f>(DL2*DM2+FR2*FS2)/FV2</f>
        <v>2.9833333333333334</v>
      </c>
      <c r="FX2" s="295" t="str">
        <f>TEXT(FW2,"0.00")</f>
        <v>2.98</v>
      </c>
      <c r="FY2" s="503">
        <f>FQ2+FG2+EW2+EM2+EC2+DK2+DA2+CQ2+CG2+BW2+BM2</f>
        <v>30</v>
      </c>
      <c r="FZ2" s="504">
        <f>(FQ2*FN2+FG2*FD2+EW2*ET2+EM2*EJ2+EC2*DZ2+DK2*DH2+DA2*CX2+CQ2*CN2+CG2*CD2+BW2*BT2+BM2*BJ2)/FY2</f>
        <v>2.9833333333333334</v>
      </c>
      <c r="GA2" s="508" t="str">
        <f>IF(AND(FZ2&lt;1.2),"Cảnh báo KQHT","Lên lớp")</f>
        <v>Lên lớp</v>
      </c>
      <c r="GB2" s="509"/>
      <c r="GC2" s="143">
        <v>7.8</v>
      </c>
      <c r="GD2" s="141">
        <v>7</v>
      </c>
      <c r="GE2" s="144"/>
      <c r="GF2" s="116">
        <f>ROUND((GC2*0.4+GD2*0.6),1)</f>
        <v>7.3</v>
      </c>
      <c r="GG2" s="117">
        <f>ROUND(MAX((GC2*0.4+GD2*0.6),(GC2*0.4+GE2*0.6)),1)</f>
        <v>7.3</v>
      </c>
      <c r="GH2" s="118" t="str">
        <f>IF(GG2&gt;=8.5,"A",IF(GG2&gt;=8,"B+",IF(GG2&gt;=7,"B",IF(GG2&gt;=6.5,"C+",IF(GG2&gt;=5.5,"C",IF(GG2&gt;=5,"D+",IF(GG2&gt;=4,"D","F")))))))</f>
        <v>B</v>
      </c>
      <c r="GI2" s="119">
        <f>IF(GH2="A",4,IF(GH2="B+",3.5,IF(GH2="B",3,IF(GH2="C+",2.5,IF(GH2="C",2,IF(GH2="D+",1.5,IF(GH2="D",1,0)))))))</f>
        <v>3</v>
      </c>
      <c r="GJ2" s="119" t="str">
        <f>TEXT(GI2,"0.0")</f>
        <v>3.0</v>
      </c>
      <c r="GK2" s="137">
        <v>2</v>
      </c>
      <c r="GL2" s="138">
        <v>2</v>
      </c>
      <c r="GM2" s="323">
        <v>8</v>
      </c>
      <c r="GN2" s="141">
        <v>9</v>
      </c>
      <c r="GO2" s="144"/>
      <c r="GP2" s="116">
        <f>ROUND((GM2*0.4+GN2*0.6),1)</f>
        <v>8.6</v>
      </c>
      <c r="GQ2" s="117">
        <f>ROUND(MAX((GM2*0.4+GN2*0.6),(GM2*0.4+GO2*0.6)),1)</f>
        <v>8.6</v>
      </c>
      <c r="GR2" s="118" t="str">
        <f>IF(GQ2&gt;=8.5,"A",IF(GQ2&gt;=8,"B+",IF(GQ2&gt;=7,"B",IF(GQ2&gt;=6.5,"C+",IF(GQ2&gt;=5.5,"C",IF(GQ2&gt;=5,"D+",IF(GQ2&gt;=4,"D","F")))))))</f>
        <v>A</v>
      </c>
      <c r="GS2" s="119">
        <f>IF(GR2="A",4,IF(GR2="B+",3.5,IF(GR2="B",3,IF(GR2="C+",2.5,IF(GR2="C",2,IF(GR2="D+",1.5,IF(GR2="D",1,0)))))))</f>
        <v>4</v>
      </c>
      <c r="GT2" s="119" t="str">
        <f>TEXT(GS2,"0.0")</f>
        <v>4.0</v>
      </c>
      <c r="GU2" s="137">
        <v>3</v>
      </c>
      <c r="GV2" s="138">
        <v>3</v>
      </c>
      <c r="GW2" s="143">
        <v>7.7</v>
      </c>
      <c r="GX2" s="141">
        <v>8</v>
      </c>
      <c r="GY2" s="144"/>
      <c r="GZ2" s="116">
        <f>ROUND((GW2*0.4+GX2*0.6),1)</f>
        <v>7.9</v>
      </c>
      <c r="HA2" s="117">
        <f>ROUND(MAX((GW2*0.4+GX2*0.6),(GW2*0.4+GY2*0.6)),1)</f>
        <v>7.9</v>
      </c>
      <c r="HB2" s="118" t="str">
        <f>IF(HA2&gt;=8.5,"A",IF(HA2&gt;=8,"B+",IF(HA2&gt;=7,"B",IF(HA2&gt;=6.5,"C+",IF(HA2&gt;=5.5,"C",IF(HA2&gt;=5,"D+",IF(HA2&gt;=4,"D","F")))))))</f>
        <v>B</v>
      </c>
      <c r="HC2" s="119">
        <f>IF(HB2="A",4,IF(HB2="B+",3.5,IF(HB2="B",3,IF(HB2="C+",2.5,IF(HB2="C",2,IF(HB2="D+",1.5,IF(HB2="D",1,0)))))))</f>
        <v>3</v>
      </c>
      <c r="HD2" s="119" t="str">
        <f>TEXT(HC2,"0.0")</f>
        <v>3.0</v>
      </c>
      <c r="HE2" s="137">
        <v>4</v>
      </c>
      <c r="HF2" s="138">
        <v>4</v>
      </c>
      <c r="HG2" s="143">
        <v>6.3</v>
      </c>
      <c r="HH2" s="141">
        <v>8</v>
      </c>
      <c r="HI2" s="144"/>
      <c r="HJ2" s="116">
        <f>ROUND((HG2*0.4+HH2*0.6),1)</f>
        <v>7.3</v>
      </c>
      <c r="HK2" s="117">
        <f>ROUND(MAX((HG2*0.4+HH2*0.6),(HG2*0.4+HI2*0.6)),1)</f>
        <v>7.3</v>
      </c>
      <c r="HL2" s="118" t="str">
        <f>IF(HK2&gt;=8.5,"A",IF(HK2&gt;=8,"B+",IF(HK2&gt;=7,"B",IF(HK2&gt;=6.5,"C+",IF(HK2&gt;=5.5,"C",IF(HK2&gt;=5,"D+",IF(HK2&gt;=4,"D","F")))))))</f>
        <v>B</v>
      </c>
      <c r="HM2" s="119">
        <f>IF(HL2="A",4,IF(HL2="B+",3.5,IF(HL2="B",3,IF(HL2="C+",2.5,IF(HL2="C",2,IF(HL2="D+",1.5,IF(HL2="D",1,0)))))))</f>
        <v>3</v>
      </c>
      <c r="HN2" s="119" t="str">
        <f>TEXT(HM2,"0.0")</f>
        <v>3.0</v>
      </c>
      <c r="HO2" s="137">
        <v>3</v>
      </c>
      <c r="HP2" s="138">
        <v>3</v>
      </c>
      <c r="HQ2" s="626">
        <v>6.2</v>
      </c>
      <c r="HR2" s="141">
        <v>6</v>
      </c>
      <c r="HS2" s="144"/>
      <c r="HT2" s="116">
        <f>ROUND((HQ2*0.4+HR2*0.6),1)</f>
        <v>6.1</v>
      </c>
      <c r="HU2" s="117">
        <f>ROUND(MAX((HQ2*0.4+HR2*0.6),(HQ2*0.4+HS2*0.6)),1)</f>
        <v>6.1</v>
      </c>
      <c r="HV2" s="118" t="str">
        <f>IF(HU2&gt;=8.5,"A",IF(HU2&gt;=8,"B+",IF(HU2&gt;=7,"B",IF(HU2&gt;=6.5,"C+",IF(HU2&gt;=5.5,"C",IF(HU2&gt;=5,"D+",IF(HU2&gt;=4,"D","F")))))))</f>
        <v>C</v>
      </c>
      <c r="HW2" s="119">
        <f>IF(HV2="A",4,IF(HV2="B+",3.5,IF(HV2="B",3,IF(HV2="C+",2.5,IF(HV2="C",2,IF(HV2="D+",1.5,IF(HV2="D",1,0)))))))</f>
        <v>2</v>
      </c>
      <c r="HX2" s="119" t="str">
        <f>TEXT(HW2,"0.0")</f>
        <v>2.0</v>
      </c>
      <c r="HY2" s="137">
        <v>2</v>
      </c>
      <c r="HZ2" s="138">
        <v>2</v>
      </c>
      <c r="IA2" s="626">
        <v>8</v>
      </c>
      <c r="IB2" s="141">
        <v>8</v>
      </c>
      <c r="IC2" s="144"/>
      <c r="ID2" s="116">
        <f>ROUND((IA2*0.4+IB2*0.6),1)</f>
        <v>8</v>
      </c>
      <c r="IE2" s="117">
        <f>ROUND(MAX((IA2*0.4+IB2*0.6),(IA2*0.4+IC2*0.6)),1)</f>
        <v>8</v>
      </c>
      <c r="IF2" s="118" t="str">
        <f>IF(IE2&gt;=8.5,"A",IF(IE2&gt;=8,"B+",IF(IE2&gt;=7,"B",IF(IE2&gt;=6.5,"C+",IF(IE2&gt;=5.5,"C",IF(IE2&gt;=5,"D+",IF(IE2&gt;=4,"D","F")))))))</f>
        <v>B+</v>
      </c>
      <c r="IG2" s="119">
        <f>IF(IF2="A",4,IF(IF2="B+",3.5,IF(IF2="B",3,IF(IF2="C+",2.5,IF(IF2="C",2,IF(IF2="D+",1.5,IF(IF2="D",1,0)))))))</f>
        <v>3.5</v>
      </c>
      <c r="IH2" s="119" t="str">
        <f>TEXT(IG2,"0.0")</f>
        <v>3.5</v>
      </c>
      <c r="II2" s="137">
        <v>2</v>
      </c>
      <c r="IJ2" s="138">
        <v>2</v>
      </c>
      <c r="IK2" s="626">
        <v>7.8</v>
      </c>
      <c r="IL2" s="141">
        <v>8</v>
      </c>
      <c r="IM2" s="144"/>
      <c r="IN2" s="116">
        <f>ROUND((IK2*0.4+IL2*0.6),1)</f>
        <v>7.9</v>
      </c>
      <c r="IO2" s="117">
        <f>ROUND(MAX((IK2*0.4+IL2*0.6),(IK2*0.4+IM2*0.6)),1)</f>
        <v>7.9</v>
      </c>
      <c r="IP2" s="118" t="str">
        <f>IF(IO2&gt;=8.5,"A",IF(IO2&gt;=8,"B+",IF(IO2&gt;=7,"B",IF(IO2&gt;=6.5,"C+",IF(IO2&gt;=5.5,"C",IF(IO2&gt;=5,"D+",IF(IO2&gt;=4,"D","F")))))))</f>
        <v>B</v>
      </c>
      <c r="IQ2" s="119">
        <f>IF(IP2="A",4,IF(IP2="B+",3.5,IF(IP2="B",3,IF(IP2="C+",2.5,IF(IP2="C",2,IF(IP2="D+",1.5,IF(IP2="D",1,0)))))))</f>
        <v>3</v>
      </c>
      <c r="IR2" s="119" t="str">
        <f>TEXT(IQ2,"0.0")</f>
        <v>3.0</v>
      </c>
      <c r="IS2" s="137">
        <v>2</v>
      </c>
      <c r="IT2" s="138">
        <v>2</v>
      </c>
      <c r="IU2" s="300">
        <f>GK2+GU2+HE2+HO2+HY2+II2+IS2</f>
        <v>18</v>
      </c>
      <c r="IV2" s="294">
        <f>(GI2*GK2+GS2*GU2+HC2*HE2+HM2*HO2+HW2*HY2+II2*IG2+IQ2*IS2)/IU2</f>
        <v>3.1111111111111112</v>
      </c>
      <c r="IW2" s="295" t="str">
        <f>TEXT(IV2,"0.00")</f>
        <v>3.11</v>
      </c>
      <c r="IX2" s="593" t="str">
        <f>IF(AND(IV2&lt;1),"Cảnh báo KQHT","Lên lớp")</f>
        <v>Lên lớp</v>
      </c>
      <c r="IY2" s="502">
        <f>DL2+FR2+IU2</f>
        <v>48</v>
      </c>
      <c r="IZ2" s="294">
        <f>(DL2*DM2+FR2*FS2+IV2*IU2)/IY2</f>
        <v>3.03125</v>
      </c>
      <c r="JA2" s="295" t="str">
        <f>TEXT(IZ2,"0.00")</f>
        <v>3.03</v>
      </c>
      <c r="JB2" s="594">
        <f>GL2+GV2+HF2+HP2+HZ2+IJ2+IT2</f>
        <v>18</v>
      </c>
      <c r="JC2" s="595">
        <f xml:space="preserve"> (GI2*GL2+GS2*GV2+HC2*HF2+HM2*HP2+HW2*HZ2+IJ2*IG2+IQ2*IT2)/JB2</f>
        <v>3.1111111111111112</v>
      </c>
      <c r="JD2" s="596">
        <f>FY2+JB2</f>
        <v>48</v>
      </c>
      <c r="JE2" s="597">
        <f xml:space="preserve"> (FY2*FZ2+JC2*JB2)/JD2</f>
        <v>3.03125</v>
      </c>
      <c r="JF2" s="593" t="str">
        <f>IF(AND(JE2&lt;1.4),"Cảnh báo KQHT","Lên lớp")</f>
        <v>Lên lớp</v>
      </c>
      <c r="JG2" s="598"/>
    </row>
    <row r="3" spans="1:267" ht="18">
      <c r="A3" s="22">
        <v>3</v>
      </c>
      <c r="B3" s="52" t="s">
        <v>167</v>
      </c>
      <c r="C3" s="52" t="s">
        <v>173</v>
      </c>
      <c r="D3" s="53" t="s">
        <v>69</v>
      </c>
      <c r="E3" s="54" t="s">
        <v>25</v>
      </c>
      <c r="F3" s="54"/>
      <c r="G3" s="55" t="s">
        <v>349</v>
      </c>
      <c r="H3" s="52" t="s">
        <v>36</v>
      </c>
      <c r="I3" s="52" t="s">
        <v>625</v>
      </c>
      <c r="J3" s="22" t="s">
        <v>37</v>
      </c>
      <c r="K3" s="38" t="s">
        <v>38</v>
      </c>
      <c r="L3" s="38"/>
      <c r="M3" s="38"/>
      <c r="N3" s="38"/>
      <c r="O3" s="38"/>
      <c r="P3" s="38"/>
      <c r="Q3" s="38"/>
      <c r="R3" s="38"/>
      <c r="S3" s="38"/>
      <c r="T3" s="38"/>
      <c r="U3" s="38"/>
      <c r="V3" s="38"/>
      <c r="W3" s="38"/>
      <c r="X3" s="38"/>
      <c r="Y3" s="38"/>
      <c r="Z3" s="38"/>
      <c r="AA3" s="38"/>
      <c r="AB3" s="38"/>
      <c r="AC3" s="38"/>
      <c r="AD3" s="38"/>
      <c r="AE3" s="38"/>
      <c r="AF3" s="38"/>
      <c r="AG3" s="38"/>
      <c r="AH3" s="38"/>
      <c r="AI3" s="38"/>
      <c r="AJ3" s="38"/>
      <c r="AK3" s="38"/>
      <c r="AL3" s="38"/>
      <c r="AM3" s="38"/>
      <c r="AN3" s="38"/>
      <c r="AO3" s="38"/>
      <c r="AP3" s="38"/>
      <c r="AQ3" s="38"/>
      <c r="AR3" s="38"/>
      <c r="AS3" s="38"/>
      <c r="AT3" s="38"/>
      <c r="AU3" s="38"/>
      <c r="AV3" s="6">
        <v>6.3</v>
      </c>
      <c r="AW3" s="3" t="str">
        <f t="shared" ref="AW3:AW25" si="0">IF(AV3&gt;=8.5,"A",IF(AV3&gt;=8,"B+",IF(AV3&gt;=7,"B",IF(AV3&gt;=6.5,"C+",IF(AV3&gt;=5.5,"C",IF(AV3&gt;=5,"D+",IF(AV3&gt;=4,"D","F")))))))</f>
        <v>C</v>
      </c>
      <c r="AX3" s="4">
        <f t="shared" ref="AX3:AX25" si="1">IF(AW3="A",4,IF(AW3="B+",3.5,IF(AW3="B",3,IF(AW3="C+",2.5,IF(AW3="C",2,IF(AW3="D+",1.5,IF(AW3="D",1,0)))))))</f>
        <v>2</v>
      </c>
      <c r="AY3" s="13" t="str">
        <f t="shared" ref="AY3:AY25" si="2">TEXT(AX3,"0.0")</f>
        <v>2.0</v>
      </c>
      <c r="AZ3" s="15">
        <v>6</v>
      </c>
      <c r="BA3" s="3" t="str">
        <f t="shared" ref="BA3:BA25" si="3">IF(AZ3&gt;=8.5,"A",IF(AZ3&gt;=8,"B+",IF(AZ3&gt;=7,"B",IF(AZ3&gt;=6.5,"C+",IF(AZ3&gt;=5.5,"C",IF(AZ3&gt;=5,"D+",IF(AZ3&gt;=4,"D","F")))))))</f>
        <v>C</v>
      </c>
      <c r="BB3" s="4">
        <f t="shared" ref="BB3:BB25" si="4">IF(BA3="A",4,IF(BA3="B+",3.5,IF(BA3="B",3,IF(BA3="C+",2.5,IF(BA3="C",2,IF(BA3="D+",1.5,IF(BA3="D",1,0)))))))</f>
        <v>2</v>
      </c>
      <c r="BC3" s="122" t="str">
        <f t="shared" ref="BC3:BC25" si="5">TEXT(BB3,"0.0")</f>
        <v>2.0</v>
      </c>
      <c r="BD3" s="148">
        <v>6.8</v>
      </c>
      <c r="BE3" s="239">
        <v>4</v>
      </c>
      <c r="BF3" s="215"/>
      <c r="BG3" s="116">
        <f t="shared" ref="BG3:BG25" si="6">ROUND((BD3*0.4+BE3*0.6),1)</f>
        <v>5.0999999999999996</v>
      </c>
      <c r="BH3" s="117">
        <f t="shared" ref="BH3:BH25" si="7">ROUND(MAX((BD3*0.4+BE3*0.6),(BD3*0.4+BF3*0.6)),1)</f>
        <v>5.0999999999999996</v>
      </c>
      <c r="BI3" s="118" t="str">
        <f t="shared" ref="BI3:BI25" si="8">IF(BH3&gt;=8.5,"A",IF(BH3&gt;=8,"B+",IF(BH3&gt;=7,"B",IF(BH3&gt;=6.5,"C+",IF(BH3&gt;=5.5,"C",IF(BH3&gt;=5,"D+",IF(BH3&gt;=4,"D","F")))))))</f>
        <v>D+</v>
      </c>
      <c r="BJ3" s="119">
        <f t="shared" ref="BJ3:BJ25" si="9">IF(BI3="A",4,IF(BI3="B+",3.5,IF(BI3="B",3,IF(BI3="C+",2.5,IF(BI3="C",2,IF(BI3="D+",1.5,IF(BI3="D",1,0)))))))</f>
        <v>1.5</v>
      </c>
      <c r="BK3" s="119" t="str">
        <f t="shared" ref="BK3:BK25" si="10">TEXT(BJ3,"0.0")</f>
        <v>1.5</v>
      </c>
      <c r="BL3" s="137">
        <v>2</v>
      </c>
      <c r="BM3" s="138">
        <v>2</v>
      </c>
      <c r="BN3" s="200">
        <v>7.7</v>
      </c>
      <c r="BO3" s="225">
        <v>6</v>
      </c>
      <c r="BP3" s="225"/>
      <c r="BQ3" s="116">
        <f t="shared" ref="BQ3:BQ25" si="11">ROUND((BN3*0.4+BO3*0.6),1)</f>
        <v>6.7</v>
      </c>
      <c r="BR3" s="117">
        <f t="shared" ref="BR3:BR25" si="12">ROUND(MAX((BN3*0.4+BO3*0.6),(BN3*0.4+BP3*0.6)),1)</f>
        <v>6.7</v>
      </c>
      <c r="BS3" s="118" t="str">
        <f t="shared" ref="BS3:BS25" si="13">IF(BR3&gt;=8.5,"A",IF(BR3&gt;=8,"B+",IF(BR3&gt;=7,"B",IF(BR3&gt;=6.5,"C+",IF(BR3&gt;=5.5,"C",IF(BR3&gt;=5,"D+",IF(BR3&gt;=4,"D","F")))))))</f>
        <v>C+</v>
      </c>
      <c r="BT3" s="119">
        <f t="shared" ref="BT3:BT25" si="14">IF(BS3="A",4,IF(BS3="B+",3.5,IF(BS3="B",3,IF(BS3="C+",2.5,IF(BS3="C",2,IF(BS3="D+",1.5,IF(BS3="D",1,0)))))))</f>
        <v>2.5</v>
      </c>
      <c r="BU3" s="119" t="str">
        <f t="shared" ref="BU3:BU25" si="15">TEXT(BT3,"0.0")</f>
        <v>2.5</v>
      </c>
      <c r="BV3" s="137">
        <v>4</v>
      </c>
      <c r="BW3" s="138">
        <v>4</v>
      </c>
      <c r="BX3" s="191">
        <v>6.3</v>
      </c>
      <c r="BY3" s="239">
        <v>9</v>
      </c>
      <c r="BZ3" s="239"/>
      <c r="CA3" s="116">
        <f t="shared" ref="CA3:CA25" si="16">ROUND((BX3*0.4+BY3*0.6),1)</f>
        <v>7.9</v>
      </c>
      <c r="CB3" s="117">
        <f t="shared" ref="CB3:CB25" si="17">ROUND(MAX((BX3*0.4+BY3*0.6),(BX3*0.4+BZ3*0.6)),1)</f>
        <v>7.9</v>
      </c>
      <c r="CC3" s="118" t="str">
        <f t="shared" ref="CC3:CC25" si="18">IF(CB3&gt;=8.5,"A",IF(CB3&gt;=8,"B+",IF(CB3&gt;=7,"B",IF(CB3&gt;=6.5,"C+",IF(CB3&gt;=5.5,"C",IF(CB3&gt;=5,"D+",IF(CB3&gt;=4,"D","F")))))))</f>
        <v>B</v>
      </c>
      <c r="CD3" s="119">
        <f t="shared" ref="CD3:CD25" si="19">IF(CC3="A",4,IF(CC3="B+",3.5,IF(CC3="B",3,IF(CC3="C+",2.5,IF(CC3="C",2,IF(CC3="D+",1.5,IF(CC3="D",1,0)))))))</f>
        <v>3</v>
      </c>
      <c r="CE3" s="119" t="str">
        <f t="shared" ref="CE3:CE25" si="20">TEXT(CD3,"0.0")</f>
        <v>3.0</v>
      </c>
      <c r="CF3" s="137">
        <v>4</v>
      </c>
      <c r="CG3" s="138">
        <v>4</v>
      </c>
      <c r="CH3" s="148">
        <v>6.7</v>
      </c>
      <c r="CI3" s="189">
        <v>5</v>
      </c>
      <c r="CJ3" s="189"/>
      <c r="CK3" s="116">
        <f t="shared" ref="CK3:CK25" si="21">ROUND((CH3*0.4+CI3*0.6),1)</f>
        <v>5.7</v>
      </c>
      <c r="CL3" s="117">
        <f t="shared" ref="CL3:CL25" si="22">ROUND(MAX((CH3*0.4+CI3*0.6),(CH3*0.4+CJ3*0.6)),1)</f>
        <v>5.7</v>
      </c>
      <c r="CM3" s="118" t="str">
        <f t="shared" ref="CM3:CM25" si="23">IF(CL3&gt;=8.5,"A",IF(CL3&gt;=8,"B+",IF(CL3&gt;=7,"B",IF(CL3&gt;=6.5,"C+",IF(CL3&gt;=5.5,"C",IF(CL3&gt;=5,"D+",IF(CL3&gt;=4,"D","F")))))))</f>
        <v>C</v>
      </c>
      <c r="CN3" s="119">
        <f t="shared" ref="CN3:CN25" si="24">IF(CM3="A",4,IF(CM3="B+",3.5,IF(CM3="B",3,IF(CM3="C+",2.5,IF(CM3="C",2,IF(CM3="D+",1.5,IF(CM3="D",1,0)))))))</f>
        <v>2</v>
      </c>
      <c r="CO3" s="119" t="str">
        <f t="shared" ref="CO3:CO25" si="25">TEXT(CN3,"0.0")</f>
        <v>2.0</v>
      </c>
      <c r="CP3" s="137">
        <v>2</v>
      </c>
      <c r="CQ3" s="138">
        <v>2</v>
      </c>
      <c r="CR3" s="148">
        <v>6</v>
      </c>
      <c r="CS3" s="189">
        <v>5</v>
      </c>
      <c r="CT3" s="189"/>
      <c r="CU3" s="116">
        <f t="shared" ref="CU3:CU25" si="26">ROUND((CR3*0.4+CS3*0.6),1)</f>
        <v>5.4</v>
      </c>
      <c r="CV3" s="117">
        <f t="shared" ref="CV3:CV25" si="27">ROUND(MAX((CR3*0.4+CS3*0.6),(CR3*0.4+CT3*0.6)),1)</f>
        <v>5.4</v>
      </c>
      <c r="CW3" s="118" t="str">
        <f t="shared" ref="CW3:CW25" si="28">IF(CV3&gt;=8.5,"A",IF(CV3&gt;=8,"B+",IF(CV3&gt;=7,"B",IF(CV3&gt;=6.5,"C+",IF(CV3&gt;=5.5,"C",IF(CV3&gt;=5,"D+",IF(CV3&gt;=4,"D","F")))))))</f>
        <v>D+</v>
      </c>
      <c r="CX3" s="119">
        <f t="shared" ref="CX3:CX25" si="29">IF(CW3="A",4,IF(CW3="B+",3.5,IF(CW3="B",3,IF(CW3="C+",2.5,IF(CW3="C",2,IF(CW3="D+",1.5,IF(CW3="D",1,0)))))))</f>
        <v>1.5</v>
      </c>
      <c r="CY3" s="119" t="str">
        <f t="shared" ref="CY3:CY25" si="30">TEXT(CX3,"0.0")</f>
        <v>1.5</v>
      </c>
      <c r="CZ3" s="137">
        <v>1</v>
      </c>
      <c r="DA3" s="157">
        <v>1</v>
      </c>
      <c r="DB3" s="248">
        <v>5.7</v>
      </c>
      <c r="DC3" s="225">
        <v>7</v>
      </c>
      <c r="DD3" s="225"/>
      <c r="DE3" s="116">
        <f t="shared" ref="DE3:DE25" si="31">ROUND((DB3*0.4+DC3*0.6),1)</f>
        <v>6.5</v>
      </c>
      <c r="DF3" s="117">
        <f t="shared" ref="DF3:DF25" si="32">ROUND(MAX((DB3*0.4+DC3*0.6),(DB3*0.4+DD3*0.6)),1)</f>
        <v>6.5</v>
      </c>
      <c r="DG3" s="118" t="str">
        <f t="shared" ref="DG3:DG25" si="33">IF(DF3&gt;=8.5,"A",IF(DF3&gt;=8,"B+",IF(DF3&gt;=7,"B",IF(DF3&gt;=6.5,"C+",IF(DF3&gt;=5.5,"C",IF(DF3&gt;=5,"D+",IF(DF3&gt;=4,"D","F")))))))</f>
        <v>C+</v>
      </c>
      <c r="DH3" s="119">
        <f t="shared" ref="DH3:DH25" si="34">IF(DG3="A",4,IF(DG3="B+",3.5,IF(DG3="B",3,IF(DG3="C+",2.5,IF(DG3="C",2,IF(DG3="D+",1.5,IF(DG3="D",1,0)))))))</f>
        <v>2.5</v>
      </c>
      <c r="DI3" s="119" t="str">
        <f t="shared" ref="DI3:DI25" si="35">TEXT(DH3,"0.0")</f>
        <v>2.5</v>
      </c>
      <c r="DJ3" s="137">
        <v>2</v>
      </c>
      <c r="DK3" s="138">
        <v>2</v>
      </c>
      <c r="DL3" s="301">
        <f t="shared" ref="DL3:DL25" si="36">BL3+BV3+CF3+CP3+CZ3+DJ3</f>
        <v>15</v>
      </c>
      <c r="DM3" s="310">
        <f t="shared" ref="DM3:DM25" si="37">(BJ3*BL3+BT3*BV3+CD3*CF3+CN3*CP3+CX3*CZ3+DH3*DJ3)/DL3</f>
        <v>2.3666666666666667</v>
      </c>
      <c r="DN3" s="312" t="str">
        <f t="shared" ref="DN3:DN25" si="38">TEXT(DM3,"0.00")</f>
        <v>2.37</v>
      </c>
      <c r="DO3" s="296" t="str">
        <f t="shared" ref="DO3:DO25" si="39">IF(AND(DM3&lt;0.8),"Cảnh báo KQHT","Lên lớp")</f>
        <v>Lên lớp</v>
      </c>
      <c r="DP3" s="297">
        <f t="shared" ref="DP3:DP25" si="40">BM3+BW3+CG3+CQ3+DA3+DK3</f>
        <v>15</v>
      </c>
      <c r="DQ3" s="298">
        <f t="shared" ref="DQ3:DQ25" si="41" xml:space="preserve"> (BM3*BJ3+BT3*BW3+CD3*CG3+CN3*CQ3+CX3*DA3+DH3*DK3)/DP3</f>
        <v>2.3666666666666667</v>
      </c>
      <c r="DR3" s="296" t="str">
        <f t="shared" ref="DR3:DR25" si="42">IF(AND(DQ3&lt;1.2),"Cảnh báo KQHT","Lên lớp")</f>
        <v>Lên lớp</v>
      </c>
      <c r="DT3" s="148">
        <v>6.4</v>
      </c>
      <c r="DU3" s="239">
        <v>8</v>
      </c>
      <c r="DV3" s="239"/>
      <c r="DW3" s="116">
        <f t="shared" ref="DW3:DW25" si="43">ROUND((DT3*0.4+DU3*0.6),1)</f>
        <v>7.4</v>
      </c>
      <c r="DX3" s="117">
        <f t="shared" ref="DX3:DX25" si="44">ROUND(MAX((DT3*0.4+DU3*0.6),(DT3*0.4+DV3*0.6)),1)</f>
        <v>7.4</v>
      </c>
      <c r="DY3" s="118" t="str">
        <f t="shared" ref="DY3:DY25" si="45">IF(DX3&gt;=8.5,"A",IF(DX3&gt;=8,"B+",IF(DX3&gt;=7,"B",IF(DX3&gt;=6.5,"C+",IF(DX3&gt;=5.5,"C",IF(DX3&gt;=5,"D+",IF(DX3&gt;=4,"D","F")))))))</f>
        <v>B</v>
      </c>
      <c r="DZ3" s="119">
        <f t="shared" ref="DZ3:DZ25" si="46">IF(DY3="A",4,IF(DY3="B+",3.5,IF(DY3="B",3,IF(DY3="C+",2.5,IF(DY3="C",2,IF(DY3="D+",1.5,IF(DY3="D",1,0)))))))</f>
        <v>3</v>
      </c>
      <c r="EA3" s="119" t="str">
        <f t="shared" ref="EA3:EA25" si="47">TEXT(DZ3,"0.0")</f>
        <v>3.0</v>
      </c>
      <c r="EB3" s="137">
        <v>4</v>
      </c>
      <c r="EC3" s="138">
        <v>4</v>
      </c>
      <c r="ED3" s="148">
        <v>7.6</v>
      </c>
      <c r="EE3" s="189">
        <v>7</v>
      </c>
      <c r="EF3" s="189"/>
      <c r="EG3" s="116">
        <f t="shared" ref="EG3:EG25" si="48">ROUND((ED3*0.4+EE3*0.6),1)</f>
        <v>7.2</v>
      </c>
      <c r="EH3" s="117">
        <f t="shared" ref="EH3:EH25" si="49">ROUND(MAX((ED3*0.4+EE3*0.6),(ED3*0.4+EF3*0.6)),1)</f>
        <v>7.2</v>
      </c>
      <c r="EI3" s="118" t="str">
        <f t="shared" ref="EI3:EI25" si="50">IF(EH3&gt;=8.5,"A",IF(EH3&gt;=8,"B+",IF(EH3&gt;=7,"B",IF(EH3&gt;=6.5,"C+",IF(EH3&gt;=5.5,"C",IF(EH3&gt;=5,"D+",IF(EH3&gt;=4,"D","F")))))))</f>
        <v>B</v>
      </c>
      <c r="EJ3" s="119">
        <f t="shared" ref="EJ3:EJ25" si="51">IF(EI3="A",4,IF(EI3="B+",3.5,IF(EI3="B",3,IF(EI3="C+",2.5,IF(EI3="C",2,IF(EI3="D+",1.5,IF(EI3="D",1,0)))))))</f>
        <v>3</v>
      </c>
      <c r="EK3" s="119" t="str">
        <f t="shared" ref="EK3:EK25" si="52">TEXT(EJ3,"0.0")</f>
        <v>3.0</v>
      </c>
      <c r="EL3" s="137">
        <v>3</v>
      </c>
      <c r="EM3" s="138">
        <v>3</v>
      </c>
      <c r="EN3" s="209">
        <v>6.8</v>
      </c>
      <c r="EO3" s="189">
        <v>9</v>
      </c>
      <c r="EP3" s="189"/>
      <c r="EQ3" s="116">
        <f t="shared" ref="EQ3:EQ25" si="53">ROUND((EN3*0.4+EO3*0.6),1)</f>
        <v>8.1</v>
      </c>
      <c r="ER3" s="117">
        <f t="shared" ref="ER3:ER25" si="54">ROUND(MAX((EN3*0.4+EO3*0.6),(EN3*0.4+EP3*0.6)),1)</f>
        <v>8.1</v>
      </c>
      <c r="ES3" s="118" t="str">
        <f t="shared" ref="ES3:ES25" si="55">IF(ER3&gt;=8.5,"A",IF(ER3&gt;=8,"B+",IF(ER3&gt;=7,"B",IF(ER3&gt;=6.5,"C+",IF(ER3&gt;=5.5,"C",IF(ER3&gt;=5,"D+",IF(ER3&gt;=4,"D","F")))))))</f>
        <v>B+</v>
      </c>
      <c r="ET3" s="119">
        <f t="shared" ref="ET3:ET25" si="56">IF(ES3="A",4,IF(ES3="B+",3.5,IF(ES3="B",3,IF(ES3="C+",2.5,IF(ES3="C",2,IF(ES3="D+",1.5,IF(ES3="D",1,0)))))))</f>
        <v>3.5</v>
      </c>
      <c r="EU3" s="119" t="str">
        <f t="shared" ref="EU3:EU25" si="57">TEXT(ET3,"0.0")</f>
        <v>3.5</v>
      </c>
      <c r="EV3" s="137">
        <v>2</v>
      </c>
      <c r="EW3" s="138">
        <v>2</v>
      </c>
      <c r="EX3" s="395">
        <v>6.6</v>
      </c>
      <c r="EY3" s="256">
        <v>6</v>
      </c>
      <c r="EZ3" s="256"/>
      <c r="FA3" s="116">
        <f t="shared" ref="FA3:FA25" si="58">ROUND((EX3*0.4+EY3*0.6),1)</f>
        <v>6.2</v>
      </c>
      <c r="FB3" s="117">
        <f t="shared" ref="FB3:FB25" si="59">ROUND(MAX((EX3*0.4+EY3*0.6),(EX3*0.4+EZ3*0.6)),1)</f>
        <v>6.2</v>
      </c>
      <c r="FC3" s="118" t="str">
        <f t="shared" ref="FC3:FC25" si="60">IF(FB3&gt;=8.5,"A",IF(FB3&gt;=8,"B+",IF(FB3&gt;=7,"B",IF(FB3&gt;=6.5,"C+",IF(FB3&gt;=5.5,"C",IF(FB3&gt;=5,"D+",IF(FB3&gt;=4,"D","F")))))))</f>
        <v>C</v>
      </c>
      <c r="FD3" s="119">
        <f t="shared" ref="FD3:FD25" si="61">IF(FC3="A",4,IF(FC3="B+",3.5,IF(FC3="B",3,IF(FC3="C+",2.5,IF(FC3="C",2,IF(FC3="D+",1.5,IF(FC3="D",1,0)))))))</f>
        <v>2</v>
      </c>
      <c r="FE3" s="119" t="str">
        <f t="shared" ref="FE3:FE25" si="62">TEXT(FD3,"0.0")</f>
        <v>2.0</v>
      </c>
      <c r="FF3" s="137">
        <v>2</v>
      </c>
      <c r="FG3" s="138">
        <v>2</v>
      </c>
      <c r="FH3" s="148">
        <v>7.4</v>
      </c>
      <c r="FI3" s="189">
        <v>7</v>
      </c>
      <c r="FJ3" s="189"/>
      <c r="FK3" s="116">
        <f t="shared" ref="FK3:FK25" si="63">ROUND((FH3*0.4+FI3*0.6),1)</f>
        <v>7.2</v>
      </c>
      <c r="FL3" s="117">
        <f t="shared" ref="FL3:FL25" si="64">ROUND(MAX((FH3*0.4+FI3*0.6),(FH3*0.4+FJ3*0.6)),1)</f>
        <v>7.2</v>
      </c>
      <c r="FM3" s="118" t="str">
        <f t="shared" ref="FM3:FM25" si="65">IF(FL3&gt;=8.5,"A",IF(FL3&gt;=8,"B+",IF(FL3&gt;=7,"B",IF(FL3&gt;=6.5,"C+",IF(FL3&gt;=5.5,"C",IF(FL3&gt;=5,"D+",IF(FL3&gt;=4,"D","F")))))))</f>
        <v>B</v>
      </c>
      <c r="FN3" s="119">
        <f t="shared" ref="FN3:FN25" si="66">IF(FM3="A",4,IF(FM3="B+",3.5,IF(FM3="B",3,IF(FM3="C+",2.5,IF(FM3="C",2,IF(FM3="D+",1.5,IF(FM3="D",1,0)))))))</f>
        <v>3</v>
      </c>
      <c r="FO3" s="119" t="str">
        <f t="shared" ref="FO3:FO25" si="67">TEXT(FN3,"0.0")</f>
        <v>3.0</v>
      </c>
      <c r="FP3" s="137">
        <v>4</v>
      </c>
      <c r="FQ3" s="138">
        <v>4</v>
      </c>
      <c r="FR3" s="301">
        <f t="shared" ref="FR3:FR25" si="68">EB3+EL3+EV3+FF3+FP3</f>
        <v>15</v>
      </c>
      <c r="FS3" s="310">
        <f t="shared" ref="FS3:FS25" si="69">(DZ3*EB3+EJ3*EL3+ET3*EV3+FD3*FF3+FN3*FP3)/FR3</f>
        <v>2.9333333333333331</v>
      </c>
      <c r="FT3" s="312" t="str">
        <f t="shared" ref="FT3:FT25" si="70">TEXT(FS3,"0.00")</f>
        <v>2.93</v>
      </c>
      <c r="FU3" s="189" t="str">
        <f t="shared" ref="FU3:FU25" si="71">IF(AND(FS3&lt;1),"Cảnh báo KQHT","Lên lớp")</f>
        <v>Lên lớp</v>
      </c>
      <c r="FV3" s="526">
        <f t="shared" ref="FV3:FV25" si="72">DL3+FR3</f>
        <v>30</v>
      </c>
      <c r="FW3" s="310">
        <f t="shared" ref="FW3:FW25" si="73">(DL3*DM3+FR3*FS3)/FV3</f>
        <v>2.65</v>
      </c>
      <c r="FX3" s="312" t="str">
        <f t="shared" ref="FX3:FX25" si="74">TEXT(FW3,"0.00")</f>
        <v>2.65</v>
      </c>
      <c r="FY3" s="527">
        <f t="shared" ref="FY3:FY25" si="75">FQ3+FG3+EW3+EM3+EC3+DK3+DA3+CQ3+CG3+BW3+BM3</f>
        <v>30</v>
      </c>
      <c r="FZ3" s="528">
        <f t="shared" ref="FZ3:FZ25" si="76">(FQ3*FN3+FG3*FD3+EW3*ET3+EM3*EJ3+EC3*DZ3+DK3*DH3+DA3*CX3+CQ3*CN3+CG3*CD3+BW3*BT3+BM3*BJ3)/FY3</f>
        <v>2.65</v>
      </c>
      <c r="GA3" s="529" t="str">
        <f t="shared" ref="GA3:GA25" si="77">IF(AND(FZ3&lt;1.2),"Cảnh báo KQHT","Lên lớp")</f>
        <v>Lên lớp</v>
      </c>
      <c r="GB3" s="131"/>
      <c r="GC3" s="209">
        <v>8.6</v>
      </c>
      <c r="GD3" s="239">
        <v>9</v>
      </c>
      <c r="GE3" s="239"/>
      <c r="GF3" s="116">
        <f>ROUND((GC3*0.4+GD3*0.6),1)</f>
        <v>8.8000000000000007</v>
      </c>
      <c r="GG3" s="117">
        <f t="shared" ref="GG3:GG25" si="78">ROUND(MAX((GC3*0.4+GD3*0.6),(GC3*0.4+GE3*0.6)),1)</f>
        <v>8.8000000000000007</v>
      </c>
      <c r="GH3" s="118" t="str">
        <f t="shared" ref="GH3:GH25" si="79">IF(GG3&gt;=8.5,"A",IF(GG3&gt;=8,"B+",IF(GG3&gt;=7,"B",IF(GG3&gt;=6.5,"C+",IF(GG3&gt;=5.5,"C",IF(GG3&gt;=5,"D+",IF(GG3&gt;=4,"D","F")))))))</f>
        <v>A</v>
      </c>
      <c r="GI3" s="119">
        <f t="shared" ref="GI3:GI25" si="80">IF(GH3="A",4,IF(GH3="B+",3.5,IF(GH3="B",3,IF(GH3="C+",2.5,IF(GH3="C",2,IF(GH3="D+",1.5,IF(GH3="D",1,0)))))))</f>
        <v>4</v>
      </c>
      <c r="GJ3" s="119" t="str">
        <f t="shared" ref="GJ3:GJ25" si="81">TEXT(GI3,"0.0")</f>
        <v>4.0</v>
      </c>
      <c r="GK3" s="137">
        <v>2</v>
      </c>
      <c r="GL3" s="138">
        <v>2</v>
      </c>
      <c r="GM3" s="191">
        <v>8.4</v>
      </c>
      <c r="GN3" s="239">
        <v>9</v>
      </c>
      <c r="GO3" s="239"/>
      <c r="GP3" s="116">
        <f t="shared" ref="GP3:GP25" si="82">ROUND((GM3*0.4+GN3*0.6),1)</f>
        <v>8.8000000000000007</v>
      </c>
      <c r="GQ3" s="117">
        <f t="shared" ref="GQ3:GQ25" si="83">ROUND(MAX((GM3*0.4+GN3*0.6),(GM3*0.4+GO3*0.6)),1)</f>
        <v>8.8000000000000007</v>
      </c>
      <c r="GR3" s="118" t="str">
        <f t="shared" ref="GR3:GR25" si="84">IF(GQ3&gt;=8.5,"A",IF(GQ3&gt;=8,"B+",IF(GQ3&gt;=7,"B",IF(GQ3&gt;=6.5,"C+",IF(GQ3&gt;=5.5,"C",IF(GQ3&gt;=5,"D+",IF(GQ3&gt;=4,"D","F")))))))</f>
        <v>A</v>
      </c>
      <c r="GS3" s="119">
        <f t="shared" ref="GS3:GS25" si="85">IF(GR3="A",4,IF(GR3="B+",3.5,IF(GR3="B",3,IF(GR3="C+",2.5,IF(GR3="C",2,IF(GR3="D+",1.5,IF(GR3="D",1,0)))))))</f>
        <v>4</v>
      </c>
      <c r="GT3" s="119" t="str">
        <f t="shared" ref="GT3:GT25" si="86">TEXT(GS3,"0.0")</f>
        <v>4.0</v>
      </c>
      <c r="GU3" s="137">
        <v>3</v>
      </c>
      <c r="GV3" s="138">
        <v>3</v>
      </c>
      <c r="GW3" s="148">
        <v>6.9</v>
      </c>
      <c r="GX3" s="239">
        <v>9</v>
      </c>
      <c r="GY3" s="239"/>
      <c r="GZ3" s="116">
        <f t="shared" ref="GZ3:GZ25" si="87">ROUND((GW3*0.4+GX3*0.6),1)</f>
        <v>8.1999999999999993</v>
      </c>
      <c r="HA3" s="117">
        <f t="shared" ref="HA3:HA25" si="88">ROUND(MAX((GW3*0.4+GX3*0.6),(GW3*0.4+GY3*0.6)),1)</f>
        <v>8.1999999999999993</v>
      </c>
      <c r="HB3" s="118" t="str">
        <f t="shared" ref="HB3:HB25" si="89">IF(HA3&gt;=8.5,"A",IF(HA3&gt;=8,"B+",IF(HA3&gt;=7,"B",IF(HA3&gt;=6.5,"C+",IF(HA3&gt;=5.5,"C",IF(HA3&gt;=5,"D+",IF(HA3&gt;=4,"D","F")))))))</f>
        <v>B+</v>
      </c>
      <c r="HC3" s="119">
        <f t="shared" ref="HC3:HC25" si="90">IF(HB3="A",4,IF(HB3="B+",3.5,IF(HB3="B",3,IF(HB3="C+",2.5,IF(HB3="C",2,IF(HB3="D+",1.5,IF(HB3="D",1,0)))))))</f>
        <v>3.5</v>
      </c>
      <c r="HD3" s="119" t="str">
        <f t="shared" ref="HD3:HD25" si="91">TEXT(HC3,"0.0")</f>
        <v>3.5</v>
      </c>
      <c r="HE3" s="137">
        <v>4</v>
      </c>
      <c r="HF3" s="138">
        <v>4</v>
      </c>
      <c r="HG3" s="148">
        <v>6</v>
      </c>
      <c r="HH3" s="239">
        <v>7</v>
      </c>
      <c r="HI3" s="239"/>
      <c r="HJ3" s="116">
        <f t="shared" ref="HJ3:HJ25" si="92">ROUND((HG3*0.4+HH3*0.6),1)</f>
        <v>6.6</v>
      </c>
      <c r="HK3" s="117">
        <f t="shared" ref="HK3:HK25" si="93">ROUND(MAX((HG3*0.4+HH3*0.6),(HG3*0.4+HI3*0.6)),1)</f>
        <v>6.6</v>
      </c>
      <c r="HL3" s="118" t="str">
        <f t="shared" ref="HL3:HL25" si="94">IF(HK3&gt;=8.5,"A",IF(HK3&gt;=8,"B+",IF(HK3&gt;=7,"B",IF(HK3&gt;=6.5,"C+",IF(HK3&gt;=5.5,"C",IF(HK3&gt;=5,"D+",IF(HK3&gt;=4,"D","F")))))))</f>
        <v>C+</v>
      </c>
      <c r="HM3" s="119">
        <f t="shared" ref="HM3:HM25" si="95">IF(HL3="A",4,IF(HL3="B+",3.5,IF(HL3="B",3,IF(HL3="C+",2.5,IF(HL3="C",2,IF(HL3="D+",1.5,IF(HL3="D",1,0)))))))</f>
        <v>2.5</v>
      </c>
      <c r="HN3" s="119" t="str">
        <f t="shared" ref="HN3:HN25" si="96">TEXT(HM3,"0.0")</f>
        <v>2.5</v>
      </c>
      <c r="HO3" s="137">
        <v>3</v>
      </c>
      <c r="HP3" s="138">
        <v>3</v>
      </c>
      <c r="HQ3" s="148">
        <v>6.4</v>
      </c>
      <c r="HR3" s="189">
        <v>7</v>
      </c>
      <c r="HS3" s="189"/>
      <c r="HT3" s="116">
        <f t="shared" ref="HT3:HT25" si="97">ROUND((HQ3*0.4+HR3*0.6),1)</f>
        <v>6.8</v>
      </c>
      <c r="HU3" s="117">
        <f t="shared" ref="HU3:HU25" si="98">ROUND(MAX((HQ3*0.4+HR3*0.6),(HQ3*0.4+HS3*0.6)),1)</f>
        <v>6.8</v>
      </c>
      <c r="HV3" s="118" t="str">
        <f t="shared" ref="HV3:HV25" si="99">IF(HU3&gt;=8.5,"A",IF(HU3&gt;=8,"B+",IF(HU3&gt;=7,"B",IF(HU3&gt;=6.5,"C+",IF(HU3&gt;=5.5,"C",IF(HU3&gt;=5,"D+",IF(HU3&gt;=4,"D","F")))))))</f>
        <v>C+</v>
      </c>
      <c r="HW3" s="119">
        <f t="shared" ref="HW3:HW25" si="100">IF(HV3="A",4,IF(HV3="B+",3.5,IF(HV3="B",3,IF(HV3="C+",2.5,IF(HV3="C",2,IF(HV3="D+",1.5,IF(HV3="D",1,0)))))))</f>
        <v>2.5</v>
      </c>
      <c r="HX3" s="119" t="str">
        <f t="shared" ref="HX3:HX25" si="101">TEXT(HW3,"0.0")</f>
        <v>2.5</v>
      </c>
      <c r="HY3" s="137">
        <v>2</v>
      </c>
      <c r="HZ3" s="138">
        <v>2</v>
      </c>
      <c r="IA3" s="148">
        <v>7.7</v>
      </c>
      <c r="IB3" s="189">
        <v>8</v>
      </c>
      <c r="IC3" s="189"/>
      <c r="ID3" s="116">
        <f t="shared" ref="ID3:ID25" si="102">ROUND((IA3*0.4+IB3*0.6),1)</f>
        <v>7.9</v>
      </c>
      <c r="IE3" s="117">
        <f t="shared" ref="IE3:IE25" si="103">ROUND(MAX((IA3*0.4+IB3*0.6),(IA3*0.4+IC3*0.6)),1)</f>
        <v>7.9</v>
      </c>
      <c r="IF3" s="118" t="str">
        <f t="shared" ref="IF3:IF25" si="104">IF(IE3&gt;=8.5,"A",IF(IE3&gt;=8,"B+",IF(IE3&gt;=7,"B",IF(IE3&gt;=6.5,"C+",IF(IE3&gt;=5.5,"C",IF(IE3&gt;=5,"D+",IF(IE3&gt;=4,"D","F")))))))</f>
        <v>B</v>
      </c>
      <c r="IG3" s="119">
        <f t="shared" ref="IG3:IG25" si="105">IF(IF3="A",4,IF(IF3="B+",3.5,IF(IF3="B",3,IF(IF3="C+",2.5,IF(IF3="C",2,IF(IF3="D+",1.5,IF(IF3="D",1,0)))))))</f>
        <v>3</v>
      </c>
      <c r="IH3" s="119" t="str">
        <f t="shared" ref="IH3:IH25" si="106">TEXT(IG3,"0.0")</f>
        <v>3.0</v>
      </c>
      <c r="II3" s="137">
        <v>2</v>
      </c>
      <c r="IJ3" s="138">
        <v>2</v>
      </c>
      <c r="IK3" s="148">
        <v>7</v>
      </c>
      <c r="IL3" s="239">
        <v>7</v>
      </c>
      <c r="IM3" s="239"/>
      <c r="IN3" s="116">
        <f t="shared" ref="IN3:IN25" si="107">ROUND((IK3*0.4+IL3*0.6),1)</f>
        <v>7</v>
      </c>
      <c r="IO3" s="117">
        <f t="shared" ref="IO3:IO25" si="108">ROUND(MAX((IK3*0.4+IL3*0.6),(IK3*0.4+IM3*0.6)),1)</f>
        <v>7</v>
      </c>
      <c r="IP3" s="118" t="str">
        <f t="shared" ref="IP3:IP25" si="109">IF(IO3&gt;=8.5,"A",IF(IO3&gt;=8,"B+",IF(IO3&gt;=7,"B",IF(IO3&gt;=6.5,"C+",IF(IO3&gt;=5.5,"C",IF(IO3&gt;=5,"D+",IF(IO3&gt;=4,"D","F")))))))</f>
        <v>B</v>
      </c>
      <c r="IQ3" s="119">
        <f t="shared" ref="IQ3:IQ25" si="110">IF(IP3="A",4,IF(IP3="B+",3.5,IF(IP3="B",3,IF(IP3="C+",2.5,IF(IP3="C",2,IF(IP3="D+",1.5,IF(IP3="D",1,0)))))))</f>
        <v>3</v>
      </c>
      <c r="IR3" s="119" t="str">
        <f t="shared" ref="IR3:IR25" si="111">TEXT(IQ3,"0.0")</f>
        <v>3.0</v>
      </c>
      <c r="IS3" s="137">
        <v>2</v>
      </c>
      <c r="IT3" s="138">
        <v>2</v>
      </c>
      <c r="IU3" s="301">
        <f t="shared" ref="IU3:IU25" si="112">GK3+GU3+HE3+HO3+HY3+II3+IS3</f>
        <v>18</v>
      </c>
      <c r="IV3" s="310">
        <f t="shared" ref="IV3:IV25" si="113">(GI3*GK3+GS3*GU3+HC3*HE3+HM3*HO3+HW3*HY3+II3*IG3+IQ3*IS3)/IU3</f>
        <v>3.25</v>
      </c>
      <c r="IW3" s="312" t="str">
        <f t="shared" ref="IW3:IW25" si="114">TEXT(IV3,"0.00")</f>
        <v>3.25</v>
      </c>
      <c r="IX3" s="130"/>
      <c r="IY3" s="130"/>
      <c r="IZ3" s="130"/>
      <c r="JA3" s="130"/>
      <c r="JB3" s="130"/>
      <c r="JC3" s="130"/>
      <c r="JD3" s="130"/>
      <c r="JE3" s="130"/>
      <c r="JF3" s="130"/>
      <c r="JG3" s="131"/>
    </row>
    <row r="4" spans="1:267" ht="18">
      <c r="A4" s="22">
        <v>4</v>
      </c>
      <c r="B4" s="43" t="s">
        <v>167</v>
      </c>
      <c r="C4" s="52" t="s">
        <v>174</v>
      </c>
      <c r="D4" s="19" t="s">
        <v>175</v>
      </c>
      <c r="E4" s="41" t="s">
        <v>25</v>
      </c>
      <c r="F4" s="20"/>
      <c r="G4" s="21" t="s">
        <v>176</v>
      </c>
      <c r="H4" s="37" t="s">
        <v>36</v>
      </c>
      <c r="I4" s="22" t="s">
        <v>67</v>
      </c>
      <c r="J4" s="22" t="s">
        <v>37</v>
      </c>
      <c r="K4" s="38" t="s">
        <v>38</v>
      </c>
      <c r="L4" s="38"/>
      <c r="M4" s="38"/>
      <c r="N4" s="38"/>
      <c r="O4" s="38"/>
      <c r="P4" s="38"/>
      <c r="Q4" s="38"/>
      <c r="R4" s="38"/>
      <c r="S4" s="38"/>
      <c r="T4" s="38"/>
      <c r="U4" s="38"/>
      <c r="V4" s="38"/>
      <c r="W4" s="38"/>
      <c r="X4" s="38"/>
      <c r="Y4" s="38"/>
      <c r="Z4" s="38"/>
      <c r="AA4" s="38"/>
      <c r="AB4" s="38"/>
      <c r="AC4" s="38"/>
      <c r="AD4" s="38"/>
      <c r="AE4" s="38"/>
      <c r="AF4" s="38"/>
      <c r="AG4" s="38"/>
      <c r="AH4" s="38"/>
      <c r="AI4" s="38"/>
      <c r="AJ4" s="38"/>
      <c r="AK4" s="38"/>
      <c r="AL4" s="38"/>
      <c r="AM4" s="38"/>
      <c r="AN4" s="38"/>
      <c r="AO4" s="38"/>
      <c r="AP4" s="38"/>
      <c r="AQ4" s="38"/>
      <c r="AR4" s="38"/>
      <c r="AS4" s="38"/>
      <c r="AT4" s="38"/>
      <c r="AU4" s="38"/>
      <c r="AV4" s="6">
        <v>7</v>
      </c>
      <c r="AW4" s="3" t="str">
        <f t="shared" si="0"/>
        <v>B</v>
      </c>
      <c r="AX4" s="4">
        <f t="shared" si="1"/>
        <v>3</v>
      </c>
      <c r="AY4" s="13" t="str">
        <f t="shared" si="2"/>
        <v>3.0</v>
      </c>
      <c r="AZ4" s="15">
        <v>6</v>
      </c>
      <c r="BA4" s="3" t="str">
        <f t="shared" si="3"/>
        <v>C</v>
      </c>
      <c r="BB4" s="4">
        <f t="shared" si="4"/>
        <v>2</v>
      </c>
      <c r="BC4" s="122" t="str">
        <f t="shared" si="5"/>
        <v>2.0</v>
      </c>
      <c r="BD4" s="171">
        <v>2.4</v>
      </c>
      <c r="BE4" s="239"/>
      <c r="BF4" s="215"/>
      <c r="BG4" s="116">
        <f t="shared" si="6"/>
        <v>1</v>
      </c>
      <c r="BH4" s="117">
        <f t="shared" si="7"/>
        <v>1</v>
      </c>
      <c r="BI4" s="118" t="str">
        <f t="shared" si="8"/>
        <v>F</v>
      </c>
      <c r="BJ4" s="119">
        <f t="shared" si="9"/>
        <v>0</v>
      </c>
      <c r="BK4" s="119" t="str">
        <f t="shared" si="10"/>
        <v>0.0</v>
      </c>
      <c r="BL4" s="137">
        <v>2</v>
      </c>
      <c r="BM4" s="138"/>
      <c r="BN4" s="200">
        <v>6</v>
      </c>
      <c r="BO4" s="225">
        <v>5</v>
      </c>
      <c r="BP4" s="225"/>
      <c r="BQ4" s="116">
        <f t="shared" si="11"/>
        <v>5.4</v>
      </c>
      <c r="BR4" s="117">
        <f t="shared" si="12"/>
        <v>5.4</v>
      </c>
      <c r="BS4" s="118" t="str">
        <f t="shared" si="13"/>
        <v>D+</v>
      </c>
      <c r="BT4" s="119">
        <f t="shared" si="14"/>
        <v>1.5</v>
      </c>
      <c r="BU4" s="119" t="str">
        <f t="shared" si="15"/>
        <v>1.5</v>
      </c>
      <c r="BV4" s="137">
        <v>4</v>
      </c>
      <c r="BW4" s="138">
        <v>4</v>
      </c>
      <c r="BX4" s="191">
        <v>5</v>
      </c>
      <c r="BY4" s="239">
        <v>8</v>
      </c>
      <c r="BZ4" s="239"/>
      <c r="CA4" s="116">
        <f t="shared" si="16"/>
        <v>6.8</v>
      </c>
      <c r="CB4" s="117">
        <f t="shared" si="17"/>
        <v>6.8</v>
      </c>
      <c r="CC4" s="118" t="str">
        <f t="shared" si="18"/>
        <v>C+</v>
      </c>
      <c r="CD4" s="119">
        <f t="shared" si="19"/>
        <v>2.5</v>
      </c>
      <c r="CE4" s="119" t="str">
        <f t="shared" si="20"/>
        <v>2.5</v>
      </c>
      <c r="CF4" s="137">
        <v>4</v>
      </c>
      <c r="CG4" s="138">
        <v>4</v>
      </c>
      <c r="CH4" s="148">
        <v>5.7</v>
      </c>
      <c r="CI4" s="189">
        <v>5</v>
      </c>
      <c r="CJ4" s="189"/>
      <c r="CK4" s="116">
        <f t="shared" si="21"/>
        <v>5.3</v>
      </c>
      <c r="CL4" s="117">
        <f t="shared" si="22"/>
        <v>5.3</v>
      </c>
      <c r="CM4" s="118" t="str">
        <f t="shared" si="23"/>
        <v>D+</v>
      </c>
      <c r="CN4" s="119">
        <f t="shared" si="24"/>
        <v>1.5</v>
      </c>
      <c r="CO4" s="119" t="str">
        <f t="shared" si="25"/>
        <v>1.5</v>
      </c>
      <c r="CP4" s="137">
        <v>2</v>
      </c>
      <c r="CQ4" s="138">
        <v>2</v>
      </c>
      <c r="CR4" s="148">
        <v>6.3</v>
      </c>
      <c r="CS4" s="189">
        <v>5</v>
      </c>
      <c r="CT4" s="189"/>
      <c r="CU4" s="116">
        <f t="shared" si="26"/>
        <v>5.5</v>
      </c>
      <c r="CV4" s="117">
        <f t="shared" si="27"/>
        <v>5.5</v>
      </c>
      <c r="CW4" s="118" t="str">
        <f t="shared" si="28"/>
        <v>C</v>
      </c>
      <c r="CX4" s="119">
        <f t="shared" si="29"/>
        <v>2</v>
      </c>
      <c r="CY4" s="119" t="str">
        <f t="shared" si="30"/>
        <v>2.0</v>
      </c>
      <c r="CZ4" s="137">
        <v>1</v>
      </c>
      <c r="DA4" s="157">
        <v>1</v>
      </c>
      <c r="DB4" s="254">
        <v>3.3</v>
      </c>
      <c r="DC4" s="225"/>
      <c r="DD4" s="225"/>
      <c r="DE4" s="116">
        <f t="shared" si="31"/>
        <v>1.3</v>
      </c>
      <c r="DF4" s="117">
        <f t="shared" si="32"/>
        <v>1.3</v>
      </c>
      <c r="DG4" s="118" t="str">
        <f t="shared" si="33"/>
        <v>F</v>
      </c>
      <c r="DH4" s="119">
        <f t="shared" si="34"/>
        <v>0</v>
      </c>
      <c r="DI4" s="119" t="str">
        <f t="shared" si="35"/>
        <v>0.0</v>
      </c>
      <c r="DJ4" s="137">
        <v>2</v>
      </c>
      <c r="DK4" s="138"/>
      <c r="DL4" s="301">
        <f t="shared" si="36"/>
        <v>15</v>
      </c>
      <c r="DM4" s="310">
        <f t="shared" si="37"/>
        <v>1.4</v>
      </c>
      <c r="DN4" s="312" t="str">
        <f t="shared" si="38"/>
        <v>1.40</v>
      </c>
      <c r="DO4" s="296" t="str">
        <f t="shared" si="39"/>
        <v>Lên lớp</v>
      </c>
      <c r="DP4" s="297">
        <f t="shared" si="40"/>
        <v>11</v>
      </c>
      <c r="DQ4" s="298">
        <f t="shared" si="41"/>
        <v>1.9090909090909092</v>
      </c>
      <c r="DR4" s="296" t="str">
        <f t="shared" si="42"/>
        <v>Lên lớp</v>
      </c>
      <c r="DT4" s="148">
        <v>5.4</v>
      </c>
      <c r="DU4" s="239">
        <v>7</v>
      </c>
      <c r="DV4" s="239"/>
      <c r="DW4" s="116">
        <f t="shared" si="43"/>
        <v>6.4</v>
      </c>
      <c r="DX4" s="117">
        <f t="shared" si="44"/>
        <v>6.4</v>
      </c>
      <c r="DY4" s="118" t="str">
        <f t="shared" si="45"/>
        <v>C</v>
      </c>
      <c r="DZ4" s="119">
        <f t="shared" si="46"/>
        <v>2</v>
      </c>
      <c r="EA4" s="119" t="str">
        <f t="shared" si="47"/>
        <v>2.0</v>
      </c>
      <c r="EB4" s="137">
        <v>4</v>
      </c>
      <c r="EC4" s="138">
        <v>4</v>
      </c>
      <c r="ED4" s="148">
        <v>6</v>
      </c>
      <c r="EE4" s="189">
        <v>6</v>
      </c>
      <c r="EF4" s="189"/>
      <c r="EG4" s="116">
        <f t="shared" si="48"/>
        <v>6</v>
      </c>
      <c r="EH4" s="117">
        <f t="shared" si="49"/>
        <v>6</v>
      </c>
      <c r="EI4" s="118" t="str">
        <f t="shared" si="50"/>
        <v>C</v>
      </c>
      <c r="EJ4" s="119">
        <f t="shared" si="51"/>
        <v>2</v>
      </c>
      <c r="EK4" s="119" t="str">
        <f t="shared" si="52"/>
        <v>2.0</v>
      </c>
      <c r="EL4" s="137">
        <v>3</v>
      </c>
      <c r="EM4" s="138">
        <v>3</v>
      </c>
      <c r="EN4" s="209">
        <v>5.4</v>
      </c>
      <c r="EO4" s="189">
        <v>3</v>
      </c>
      <c r="EP4" s="189"/>
      <c r="EQ4" s="116">
        <f t="shared" si="53"/>
        <v>4</v>
      </c>
      <c r="ER4" s="117">
        <f t="shared" si="54"/>
        <v>4</v>
      </c>
      <c r="ES4" s="118" t="str">
        <f t="shared" si="55"/>
        <v>D</v>
      </c>
      <c r="ET4" s="119">
        <f t="shared" si="56"/>
        <v>1</v>
      </c>
      <c r="EU4" s="119" t="str">
        <f t="shared" si="57"/>
        <v>1.0</v>
      </c>
      <c r="EV4" s="137">
        <v>2</v>
      </c>
      <c r="EW4" s="138">
        <v>2</v>
      </c>
      <c r="EX4" s="395"/>
      <c r="EY4" s="256"/>
      <c r="EZ4" s="256"/>
      <c r="FA4" s="116">
        <f t="shared" si="58"/>
        <v>0</v>
      </c>
      <c r="FB4" s="117">
        <f t="shared" si="59"/>
        <v>0</v>
      </c>
      <c r="FC4" s="118" t="str">
        <f t="shared" si="60"/>
        <v>F</v>
      </c>
      <c r="FD4" s="119">
        <f t="shared" si="61"/>
        <v>0</v>
      </c>
      <c r="FE4" s="119" t="str">
        <f t="shared" si="62"/>
        <v>0.0</v>
      </c>
      <c r="FF4" s="137">
        <v>2</v>
      </c>
      <c r="FG4" s="138"/>
      <c r="FH4" s="148">
        <v>6</v>
      </c>
      <c r="FI4" s="189">
        <v>0</v>
      </c>
      <c r="FJ4" s="236"/>
      <c r="FK4" s="116">
        <f t="shared" si="63"/>
        <v>2.4</v>
      </c>
      <c r="FL4" s="117">
        <f t="shared" si="64"/>
        <v>2.4</v>
      </c>
      <c r="FM4" s="118" t="str">
        <f t="shared" si="65"/>
        <v>F</v>
      </c>
      <c r="FN4" s="119">
        <f t="shared" si="66"/>
        <v>0</v>
      </c>
      <c r="FO4" s="119" t="str">
        <f t="shared" si="67"/>
        <v>0.0</v>
      </c>
      <c r="FP4" s="137">
        <v>4</v>
      </c>
      <c r="FQ4" s="138"/>
      <c r="FR4" s="301">
        <f t="shared" si="68"/>
        <v>15</v>
      </c>
      <c r="FS4" s="310">
        <f t="shared" si="69"/>
        <v>1.0666666666666667</v>
      </c>
      <c r="FT4" s="312" t="str">
        <f t="shared" si="70"/>
        <v>1.07</v>
      </c>
      <c r="FU4" s="189" t="str">
        <f t="shared" si="71"/>
        <v>Lên lớp</v>
      </c>
      <c r="FV4" s="526">
        <f t="shared" si="72"/>
        <v>30</v>
      </c>
      <c r="FW4" s="310">
        <f t="shared" si="73"/>
        <v>1.2333333333333334</v>
      </c>
      <c r="FX4" s="312" t="str">
        <f t="shared" si="74"/>
        <v>1.23</v>
      </c>
      <c r="FY4" s="527">
        <f t="shared" si="75"/>
        <v>20</v>
      </c>
      <c r="FZ4" s="528">
        <f t="shared" si="76"/>
        <v>1.85</v>
      </c>
      <c r="GA4" s="529" t="str">
        <f t="shared" si="77"/>
        <v>Lên lớp</v>
      </c>
      <c r="GB4" s="131"/>
      <c r="GC4" s="209">
        <v>5.4</v>
      </c>
      <c r="GD4" s="239">
        <v>7</v>
      </c>
      <c r="GE4" s="239"/>
      <c r="GF4" s="116">
        <f t="shared" ref="GF4:GF25" si="115">ROUND((GC4*0.4+GD4*0.6),1)</f>
        <v>6.4</v>
      </c>
      <c r="GG4" s="117">
        <f t="shared" si="78"/>
        <v>6.4</v>
      </c>
      <c r="GH4" s="118" t="str">
        <f t="shared" si="79"/>
        <v>C</v>
      </c>
      <c r="GI4" s="119">
        <f t="shared" si="80"/>
        <v>2</v>
      </c>
      <c r="GJ4" s="119" t="str">
        <f t="shared" si="81"/>
        <v>2.0</v>
      </c>
      <c r="GK4" s="137">
        <v>2</v>
      </c>
      <c r="GL4" s="138">
        <v>2</v>
      </c>
      <c r="GM4" s="191">
        <v>7</v>
      </c>
      <c r="GN4" s="239">
        <v>9</v>
      </c>
      <c r="GO4" s="239"/>
      <c r="GP4" s="116">
        <f t="shared" si="82"/>
        <v>8.1999999999999993</v>
      </c>
      <c r="GQ4" s="117">
        <f t="shared" si="83"/>
        <v>8.1999999999999993</v>
      </c>
      <c r="GR4" s="118" t="str">
        <f t="shared" si="84"/>
        <v>B+</v>
      </c>
      <c r="GS4" s="119">
        <f t="shared" si="85"/>
        <v>3.5</v>
      </c>
      <c r="GT4" s="119" t="str">
        <f t="shared" si="86"/>
        <v>3.5</v>
      </c>
      <c r="GU4" s="137">
        <v>3</v>
      </c>
      <c r="GV4" s="138">
        <v>3</v>
      </c>
      <c r="GW4" s="148">
        <v>5.9</v>
      </c>
      <c r="GX4" s="239">
        <v>9</v>
      </c>
      <c r="GY4" s="239"/>
      <c r="GZ4" s="116">
        <f t="shared" si="87"/>
        <v>7.8</v>
      </c>
      <c r="HA4" s="117">
        <f t="shared" si="88"/>
        <v>7.8</v>
      </c>
      <c r="HB4" s="118" t="str">
        <f t="shared" si="89"/>
        <v>B</v>
      </c>
      <c r="HC4" s="119">
        <f t="shared" si="90"/>
        <v>3</v>
      </c>
      <c r="HD4" s="119" t="str">
        <f t="shared" si="91"/>
        <v>3.0</v>
      </c>
      <c r="HE4" s="137">
        <v>4</v>
      </c>
      <c r="HF4" s="138">
        <v>4</v>
      </c>
      <c r="HG4" s="148">
        <v>6.3</v>
      </c>
      <c r="HH4" s="239">
        <v>5</v>
      </c>
      <c r="HI4" s="239"/>
      <c r="HJ4" s="116">
        <f t="shared" si="92"/>
        <v>5.5</v>
      </c>
      <c r="HK4" s="117">
        <f t="shared" si="93"/>
        <v>5.5</v>
      </c>
      <c r="HL4" s="118" t="str">
        <f t="shared" si="94"/>
        <v>C</v>
      </c>
      <c r="HM4" s="119">
        <f t="shared" si="95"/>
        <v>2</v>
      </c>
      <c r="HN4" s="119" t="str">
        <f t="shared" si="96"/>
        <v>2.0</v>
      </c>
      <c r="HO4" s="137">
        <v>3</v>
      </c>
      <c r="HP4" s="138">
        <v>3</v>
      </c>
      <c r="HQ4" s="148">
        <v>5.8</v>
      </c>
      <c r="HR4" s="189">
        <v>5</v>
      </c>
      <c r="HS4" s="189"/>
      <c r="HT4" s="116">
        <f t="shared" si="97"/>
        <v>5.3</v>
      </c>
      <c r="HU4" s="117">
        <f t="shared" si="98"/>
        <v>5.3</v>
      </c>
      <c r="HV4" s="118" t="str">
        <f t="shared" si="99"/>
        <v>D+</v>
      </c>
      <c r="HW4" s="119">
        <f t="shared" si="100"/>
        <v>1.5</v>
      </c>
      <c r="HX4" s="119" t="str">
        <f t="shared" si="101"/>
        <v>1.5</v>
      </c>
      <c r="HY4" s="137">
        <v>2</v>
      </c>
      <c r="HZ4" s="138">
        <v>2</v>
      </c>
      <c r="IA4" s="148">
        <v>6</v>
      </c>
      <c r="IB4" s="189">
        <v>5</v>
      </c>
      <c r="IC4" s="189"/>
      <c r="ID4" s="116">
        <f t="shared" si="102"/>
        <v>5.4</v>
      </c>
      <c r="IE4" s="117">
        <f t="shared" si="103"/>
        <v>5.4</v>
      </c>
      <c r="IF4" s="118" t="str">
        <f t="shared" si="104"/>
        <v>D+</v>
      </c>
      <c r="IG4" s="119">
        <f t="shared" si="105"/>
        <v>1.5</v>
      </c>
      <c r="IH4" s="119" t="str">
        <f t="shared" si="106"/>
        <v>1.5</v>
      </c>
      <c r="II4" s="137">
        <v>2</v>
      </c>
      <c r="IJ4" s="138">
        <v>2</v>
      </c>
      <c r="IK4" s="148">
        <v>5</v>
      </c>
      <c r="IL4" s="239">
        <v>5</v>
      </c>
      <c r="IM4" s="239"/>
      <c r="IN4" s="116">
        <f t="shared" si="107"/>
        <v>5</v>
      </c>
      <c r="IO4" s="117">
        <f t="shared" si="108"/>
        <v>5</v>
      </c>
      <c r="IP4" s="118" t="str">
        <f t="shared" si="109"/>
        <v>D+</v>
      </c>
      <c r="IQ4" s="119">
        <f t="shared" si="110"/>
        <v>1.5</v>
      </c>
      <c r="IR4" s="119" t="str">
        <f t="shared" si="111"/>
        <v>1.5</v>
      </c>
      <c r="IS4" s="137">
        <v>2</v>
      </c>
      <c r="IT4" s="138">
        <v>2</v>
      </c>
      <c r="IU4" s="301">
        <f t="shared" si="112"/>
        <v>18</v>
      </c>
      <c r="IV4" s="310">
        <f t="shared" si="113"/>
        <v>2.3055555555555554</v>
      </c>
      <c r="IW4" s="312" t="str">
        <f t="shared" si="114"/>
        <v>2.31</v>
      </c>
      <c r="IX4" s="130"/>
      <c r="IY4" s="130"/>
      <c r="IZ4" s="130"/>
      <c r="JA4" s="130"/>
      <c r="JB4" s="130"/>
      <c r="JC4" s="130"/>
      <c r="JD4" s="130"/>
      <c r="JE4" s="130"/>
      <c r="JF4" s="130"/>
      <c r="JG4" s="131"/>
    </row>
    <row r="5" spans="1:267" ht="18">
      <c r="A5" s="22">
        <v>5</v>
      </c>
      <c r="B5" s="46" t="s">
        <v>167</v>
      </c>
      <c r="C5" s="52" t="s">
        <v>177</v>
      </c>
      <c r="D5" s="48" t="s">
        <v>178</v>
      </c>
      <c r="E5" s="49" t="s">
        <v>179</v>
      </c>
      <c r="F5" s="49"/>
      <c r="G5" s="50" t="s">
        <v>140</v>
      </c>
      <c r="H5" s="51" t="s">
        <v>47</v>
      </c>
      <c r="I5" s="45" t="s">
        <v>46</v>
      </c>
      <c r="J5" s="17" t="s">
        <v>37</v>
      </c>
      <c r="K5" s="363" t="s">
        <v>38</v>
      </c>
      <c r="L5" s="365"/>
      <c r="M5" s="365"/>
      <c r="N5" s="365"/>
      <c r="O5" s="365"/>
      <c r="P5" s="365"/>
      <c r="Q5" s="365"/>
      <c r="R5" s="365"/>
      <c r="S5" s="365"/>
      <c r="T5" s="365"/>
      <c r="U5" s="365"/>
      <c r="V5" s="365"/>
      <c r="W5" s="365"/>
      <c r="X5" s="365"/>
      <c r="Y5" s="365"/>
      <c r="Z5" s="365"/>
      <c r="AA5" s="365"/>
      <c r="AB5" s="365"/>
      <c r="AC5" s="365"/>
      <c r="AD5" s="365"/>
      <c r="AE5" s="365"/>
      <c r="AF5" s="365"/>
      <c r="AG5" s="365"/>
      <c r="AH5" s="365"/>
      <c r="AI5" s="365"/>
      <c r="AJ5" s="365"/>
      <c r="AK5" s="365"/>
      <c r="AL5" s="365"/>
      <c r="AM5" s="365"/>
      <c r="AN5" s="365"/>
      <c r="AO5" s="365"/>
      <c r="AP5" s="365"/>
      <c r="AQ5" s="365"/>
      <c r="AR5" s="365"/>
      <c r="AS5" s="365"/>
      <c r="AT5" s="365"/>
      <c r="AU5" s="365"/>
      <c r="AV5" s="6">
        <v>5.7</v>
      </c>
      <c r="AW5" s="3" t="str">
        <f t="shared" si="0"/>
        <v>C</v>
      </c>
      <c r="AX5" s="4">
        <f t="shared" si="1"/>
        <v>2</v>
      </c>
      <c r="AY5" s="13" t="str">
        <f t="shared" si="2"/>
        <v>2.0</v>
      </c>
      <c r="AZ5" s="15">
        <v>6</v>
      </c>
      <c r="BA5" s="3" t="str">
        <f t="shared" si="3"/>
        <v>C</v>
      </c>
      <c r="BB5" s="4">
        <f t="shared" si="4"/>
        <v>2</v>
      </c>
      <c r="BC5" s="122" t="str">
        <f t="shared" si="5"/>
        <v>2.0</v>
      </c>
      <c r="BD5" s="148">
        <v>7.8</v>
      </c>
      <c r="BE5" s="239">
        <v>8</v>
      </c>
      <c r="BF5" s="215"/>
      <c r="BG5" s="116">
        <f t="shared" si="6"/>
        <v>7.9</v>
      </c>
      <c r="BH5" s="117">
        <f t="shared" si="7"/>
        <v>7.9</v>
      </c>
      <c r="BI5" s="118" t="str">
        <f t="shared" si="8"/>
        <v>B</v>
      </c>
      <c r="BJ5" s="119">
        <f t="shared" si="9"/>
        <v>3</v>
      </c>
      <c r="BK5" s="119" t="str">
        <f t="shared" si="10"/>
        <v>3.0</v>
      </c>
      <c r="BL5" s="137">
        <v>2</v>
      </c>
      <c r="BM5" s="138">
        <v>2</v>
      </c>
      <c r="BN5" s="200">
        <v>8.6999999999999993</v>
      </c>
      <c r="BO5" s="225">
        <v>7</v>
      </c>
      <c r="BP5" s="225"/>
      <c r="BQ5" s="116">
        <f t="shared" si="11"/>
        <v>7.7</v>
      </c>
      <c r="BR5" s="117">
        <f t="shared" si="12"/>
        <v>7.7</v>
      </c>
      <c r="BS5" s="118" t="str">
        <f t="shared" si="13"/>
        <v>B</v>
      </c>
      <c r="BT5" s="119">
        <f t="shared" si="14"/>
        <v>3</v>
      </c>
      <c r="BU5" s="119" t="str">
        <f t="shared" si="15"/>
        <v>3.0</v>
      </c>
      <c r="BV5" s="137">
        <v>4</v>
      </c>
      <c r="BW5" s="138">
        <v>4</v>
      </c>
      <c r="BX5" s="191">
        <v>8.1</v>
      </c>
      <c r="BY5" s="239">
        <v>8</v>
      </c>
      <c r="BZ5" s="239"/>
      <c r="CA5" s="116">
        <f t="shared" si="16"/>
        <v>8</v>
      </c>
      <c r="CB5" s="117">
        <f t="shared" si="17"/>
        <v>8</v>
      </c>
      <c r="CC5" s="118" t="str">
        <f t="shared" si="18"/>
        <v>B+</v>
      </c>
      <c r="CD5" s="119">
        <f t="shared" si="19"/>
        <v>3.5</v>
      </c>
      <c r="CE5" s="119" t="str">
        <f t="shared" si="20"/>
        <v>3.5</v>
      </c>
      <c r="CF5" s="137">
        <v>4</v>
      </c>
      <c r="CG5" s="138">
        <v>4</v>
      </c>
      <c r="CH5" s="148">
        <v>7</v>
      </c>
      <c r="CI5" s="189">
        <v>8</v>
      </c>
      <c r="CJ5" s="189"/>
      <c r="CK5" s="116">
        <f t="shared" si="21"/>
        <v>7.6</v>
      </c>
      <c r="CL5" s="117">
        <f t="shared" si="22"/>
        <v>7.6</v>
      </c>
      <c r="CM5" s="118" t="str">
        <f t="shared" si="23"/>
        <v>B</v>
      </c>
      <c r="CN5" s="119">
        <f t="shared" si="24"/>
        <v>3</v>
      </c>
      <c r="CO5" s="119" t="str">
        <f t="shared" si="25"/>
        <v>3.0</v>
      </c>
      <c r="CP5" s="137">
        <v>2</v>
      </c>
      <c r="CQ5" s="138">
        <v>2</v>
      </c>
      <c r="CR5" s="148">
        <v>7.3</v>
      </c>
      <c r="CS5" s="189">
        <v>9</v>
      </c>
      <c r="CT5" s="189"/>
      <c r="CU5" s="116">
        <f t="shared" si="26"/>
        <v>8.3000000000000007</v>
      </c>
      <c r="CV5" s="117">
        <f t="shared" si="27"/>
        <v>8.3000000000000007</v>
      </c>
      <c r="CW5" s="118" t="str">
        <f t="shared" si="28"/>
        <v>B+</v>
      </c>
      <c r="CX5" s="119">
        <f t="shared" si="29"/>
        <v>3.5</v>
      </c>
      <c r="CY5" s="119" t="str">
        <f t="shared" si="30"/>
        <v>3.5</v>
      </c>
      <c r="CZ5" s="137">
        <v>1</v>
      </c>
      <c r="DA5" s="157">
        <v>1</v>
      </c>
      <c r="DB5" s="248">
        <v>8.6999999999999993</v>
      </c>
      <c r="DC5" s="225">
        <v>6</v>
      </c>
      <c r="DD5" s="225"/>
      <c r="DE5" s="116">
        <f t="shared" si="31"/>
        <v>7.1</v>
      </c>
      <c r="DF5" s="117">
        <f t="shared" si="32"/>
        <v>7.1</v>
      </c>
      <c r="DG5" s="118" t="str">
        <f t="shared" si="33"/>
        <v>B</v>
      </c>
      <c r="DH5" s="119">
        <f t="shared" si="34"/>
        <v>3</v>
      </c>
      <c r="DI5" s="119" t="str">
        <f t="shared" si="35"/>
        <v>3.0</v>
      </c>
      <c r="DJ5" s="137">
        <v>2</v>
      </c>
      <c r="DK5" s="138">
        <v>2</v>
      </c>
      <c r="DL5" s="301">
        <f t="shared" si="36"/>
        <v>15</v>
      </c>
      <c r="DM5" s="310">
        <f t="shared" si="37"/>
        <v>3.1666666666666665</v>
      </c>
      <c r="DN5" s="312" t="str">
        <f t="shared" si="38"/>
        <v>3.17</v>
      </c>
      <c r="DO5" s="296" t="str">
        <f t="shared" si="39"/>
        <v>Lên lớp</v>
      </c>
      <c r="DP5" s="297">
        <f t="shared" si="40"/>
        <v>15</v>
      </c>
      <c r="DQ5" s="298">
        <f t="shared" si="41"/>
        <v>3.1666666666666665</v>
      </c>
      <c r="DR5" s="296" t="str">
        <f t="shared" si="42"/>
        <v>Lên lớp</v>
      </c>
      <c r="DT5" s="148">
        <v>8.1</v>
      </c>
      <c r="DU5" s="239">
        <v>9</v>
      </c>
      <c r="DV5" s="239"/>
      <c r="DW5" s="116">
        <f t="shared" si="43"/>
        <v>8.6</v>
      </c>
      <c r="DX5" s="117">
        <f t="shared" si="44"/>
        <v>8.6</v>
      </c>
      <c r="DY5" s="118" t="str">
        <f t="shared" si="45"/>
        <v>A</v>
      </c>
      <c r="DZ5" s="119">
        <f t="shared" si="46"/>
        <v>4</v>
      </c>
      <c r="EA5" s="119" t="str">
        <f t="shared" si="47"/>
        <v>4.0</v>
      </c>
      <c r="EB5" s="137">
        <v>4</v>
      </c>
      <c r="EC5" s="138">
        <v>4</v>
      </c>
      <c r="ED5" s="148">
        <v>7.6</v>
      </c>
      <c r="EE5" s="189">
        <v>7</v>
      </c>
      <c r="EF5" s="189"/>
      <c r="EG5" s="116">
        <f t="shared" si="48"/>
        <v>7.2</v>
      </c>
      <c r="EH5" s="117">
        <f t="shared" si="49"/>
        <v>7.2</v>
      </c>
      <c r="EI5" s="118" t="str">
        <f t="shared" si="50"/>
        <v>B</v>
      </c>
      <c r="EJ5" s="119">
        <f t="shared" si="51"/>
        <v>3</v>
      </c>
      <c r="EK5" s="119" t="str">
        <f t="shared" si="52"/>
        <v>3.0</v>
      </c>
      <c r="EL5" s="137">
        <v>3</v>
      </c>
      <c r="EM5" s="138">
        <v>3</v>
      </c>
      <c r="EN5" s="209">
        <v>7.4</v>
      </c>
      <c r="EO5" s="189">
        <v>9</v>
      </c>
      <c r="EP5" s="189"/>
      <c r="EQ5" s="116">
        <f t="shared" si="53"/>
        <v>8.4</v>
      </c>
      <c r="ER5" s="117">
        <f t="shared" si="54"/>
        <v>8.4</v>
      </c>
      <c r="ES5" s="118" t="str">
        <f t="shared" si="55"/>
        <v>B+</v>
      </c>
      <c r="ET5" s="119">
        <f t="shared" si="56"/>
        <v>3.5</v>
      </c>
      <c r="EU5" s="119" t="str">
        <f t="shared" si="57"/>
        <v>3.5</v>
      </c>
      <c r="EV5" s="137">
        <v>2</v>
      </c>
      <c r="EW5" s="138">
        <v>2</v>
      </c>
      <c r="EX5" s="395">
        <v>8.8000000000000007</v>
      </c>
      <c r="EY5" s="256">
        <v>9</v>
      </c>
      <c r="EZ5" s="256"/>
      <c r="FA5" s="116">
        <f t="shared" si="58"/>
        <v>8.9</v>
      </c>
      <c r="FB5" s="117">
        <f t="shared" si="59"/>
        <v>8.9</v>
      </c>
      <c r="FC5" s="118" t="str">
        <f t="shared" si="60"/>
        <v>A</v>
      </c>
      <c r="FD5" s="119">
        <f t="shared" si="61"/>
        <v>4</v>
      </c>
      <c r="FE5" s="119" t="str">
        <f t="shared" si="62"/>
        <v>4.0</v>
      </c>
      <c r="FF5" s="137">
        <v>2</v>
      </c>
      <c r="FG5" s="138">
        <v>2</v>
      </c>
      <c r="FH5" s="148">
        <v>8.6</v>
      </c>
      <c r="FI5" s="189">
        <v>9</v>
      </c>
      <c r="FJ5" s="189"/>
      <c r="FK5" s="116">
        <f t="shared" si="63"/>
        <v>8.8000000000000007</v>
      </c>
      <c r="FL5" s="117">
        <f t="shared" si="64"/>
        <v>8.8000000000000007</v>
      </c>
      <c r="FM5" s="118" t="str">
        <f t="shared" si="65"/>
        <v>A</v>
      </c>
      <c r="FN5" s="119">
        <f t="shared" si="66"/>
        <v>4</v>
      </c>
      <c r="FO5" s="119" t="str">
        <f t="shared" si="67"/>
        <v>4.0</v>
      </c>
      <c r="FP5" s="137">
        <v>4</v>
      </c>
      <c r="FQ5" s="138">
        <v>4</v>
      </c>
      <c r="FR5" s="301">
        <f t="shared" si="68"/>
        <v>15</v>
      </c>
      <c r="FS5" s="310">
        <f t="shared" si="69"/>
        <v>3.7333333333333334</v>
      </c>
      <c r="FT5" s="312" t="str">
        <f t="shared" si="70"/>
        <v>3.73</v>
      </c>
      <c r="FU5" s="189" t="str">
        <f t="shared" si="71"/>
        <v>Lên lớp</v>
      </c>
      <c r="FV5" s="526">
        <f t="shared" si="72"/>
        <v>30</v>
      </c>
      <c r="FW5" s="310">
        <f t="shared" si="73"/>
        <v>3.45</v>
      </c>
      <c r="FX5" s="312" t="str">
        <f t="shared" si="74"/>
        <v>3.45</v>
      </c>
      <c r="FY5" s="527">
        <f t="shared" si="75"/>
        <v>30</v>
      </c>
      <c r="FZ5" s="528">
        <f t="shared" si="76"/>
        <v>3.45</v>
      </c>
      <c r="GA5" s="529" t="str">
        <f t="shared" si="77"/>
        <v>Lên lớp</v>
      </c>
      <c r="GB5" s="131"/>
      <c r="GC5" s="209">
        <v>8.8000000000000007</v>
      </c>
      <c r="GD5" s="239">
        <v>9</v>
      </c>
      <c r="GE5" s="239"/>
      <c r="GF5" s="116">
        <f t="shared" si="115"/>
        <v>8.9</v>
      </c>
      <c r="GG5" s="117">
        <f t="shared" si="78"/>
        <v>8.9</v>
      </c>
      <c r="GH5" s="118" t="str">
        <f t="shared" si="79"/>
        <v>A</v>
      </c>
      <c r="GI5" s="119">
        <f t="shared" si="80"/>
        <v>4</v>
      </c>
      <c r="GJ5" s="119" t="str">
        <f t="shared" si="81"/>
        <v>4.0</v>
      </c>
      <c r="GK5" s="137">
        <v>2</v>
      </c>
      <c r="GL5" s="138">
        <v>2</v>
      </c>
      <c r="GM5" s="191">
        <v>8.4</v>
      </c>
      <c r="GN5" s="239">
        <v>9</v>
      </c>
      <c r="GO5" s="239"/>
      <c r="GP5" s="116">
        <f t="shared" si="82"/>
        <v>8.8000000000000007</v>
      </c>
      <c r="GQ5" s="117">
        <f t="shared" si="83"/>
        <v>8.8000000000000007</v>
      </c>
      <c r="GR5" s="118" t="str">
        <f t="shared" si="84"/>
        <v>A</v>
      </c>
      <c r="GS5" s="119">
        <f t="shared" si="85"/>
        <v>4</v>
      </c>
      <c r="GT5" s="119" t="str">
        <f t="shared" si="86"/>
        <v>4.0</v>
      </c>
      <c r="GU5" s="137">
        <v>3</v>
      </c>
      <c r="GV5" s="138">
        <v>3</v>
      </c>
      <c r="GW5" s="148">
        <v>7.8</v>
      </c>
      <c r="GX5" s="239">
        <v>9</v>
      </c>
      <c r="GY5" s="239"/>
      <c r="GZ5" s="116">
        <f t="shared" si="87"/>
        <v>8.5</v>
      </c>
      <c r="HA5" s="117">
        <f t="shared" si="88"/>
        <v>8.5</v>
      </c>
      <c r="HB5" s="118" t="str">
        <f t="shared" si="89"/>
        <v>A</v>
      </c>
      <c r="HC5" s="119">
        <f t="shared" si="90"/>
        <v>4</v>
      </c>
      <c r="HD5" s="119" t="str">
        <f t="shared" si="91"/>
        <v>4.0</v>
      </c>
      <c r="HE5" s="137">
        <v>4</v>
      </c>
      <c r="HF5" s="138">
        <v>4</v>
      </c>
      <c r="HG5" s="148">
        <v>7</v>
      </c>
      <c r="HH5" s="239">
        <v>8</v>
      </c>
      <c r="HI5" s="239"/>
      <c r="HJ5" s="116">
        <f t="shared" si="92"/>
        <v>7.6</v>
      </c>
      <c r="HK5" s="117">
        <f t="shared" si="93"/>
        <v>7.6</v>
      </c>
      <c r="HL5" s="118" t="str">
        <f t="shared" si="94"/>
        <v>B</v>
      </c>
      <c r="HM5" s="119">
        <f t="shared" si="95"/>
        <v>3</v>
      </c>
      <c r="HN5" s="119" t="str">
        <f t="shared" si="96"/>
        <v>3.0</v>
      </c>
      <c r="HO5" s="137">
        <v>3</v>
      </c>
      <c r="HP5" s="138">
        <v>3</v>
      </c>
      <c r="HQ5" s="148">
        <v>7</v>
      </c>
      <c r="HR5" s="189">
        <v>6</v>
      </c>
      <c r="HS5" s="189"/>
      <c r="HT5" s="116">
        <f t="shared" si="97"/>
        <v>6.4</v>
      </c>
      <c r="HU5" s="117">
        <f t="shared" si="98"/>
        <v>6.4</v>
      </c>
      <c r="HV5" s="118" t="str">
        <f t="shared" si="99"/>
        <v>C</v>
      </c>
      <c r="HW5" s="119">
        <f t="shared" si="100"/>
        <v>2</v>
      </c>
      <c r="HX5" s="119" t="str">
        <f t="shared" si="101"/>
        <v>2.0</v>
      </c>
      <c r="HY5" s="137">
        <v>2</v>
      </c>
      <c r="HZ5" s="138">
        <v>2</v>
      </c>
      <c r="IA5" s="148">
        <v>9</v>
      </c>
      <c r="IB5" s="189">
        <v>9</v>
      </c>
      <c r="IC5" s="189"/>
      <c r="ID5" s="116">
        <f t="shared" si="102"/>
        <v>9</v>
      </c>
      <c r="IE5" s="117">
        <f t="shared" si="103"/>
        <v>9</v>
      </c>
      <c r="IF5" s="118" t="str">
        <f t="shared" si="104"/>
        <v>A</v>
      </c>
      <c r="IG5" s="119">
        <f t="shared" si="105"/>
        <v>4</v>
      </c>
      <c r="IH5" s="119" t="str">
        <f t="shared" si="106"/>
        <v>4.0</v>
      </c>
      <c r="II5" s="137">
        <v>2</v>
      </c>
      <c r="IJ5" s="138">
        <v>2</v>
      </c>
      <c r="IK5" s="148">
        <v>7.8</v>
      </c>
      <c r="IL5" s="239">
        <v>8</v>
      </c>
      <c r="IM5" s="239"/>
      <c r="IN5" s="116">
        <f t="shared" si="107"/>
        <v>7.9</v>
      </c>
      <c r="IO5" s="117">
        <f t="shared" si="108"/>
        <v>7.9</v>
      </c>
      <c r="IP5" s="118" t="str">
        <f t="shared" si="109"/>
        <v>B</v>
      </c>
      <c r="IQ5" s="119">
        <f t="shared" si="110"/>
        <v>3</v>
      </c>
      <c r="IR5" s="119" t="str">
        <f t="shared" si="111"/>
        <v>3.0</v>
      </c>
      <c r="IS5" s="137">
        <v>2</v>
      </c>
      <c r="IT5" s="138">
        <v>2</v>
      </c>
      <c r="IU5" s="301">
        <f t="shared" si="112"/>
        <v>18</v>
      </c>
      <c r="IV5" s="310">
        <f t="shared" si="113"/>
        <v>3.5</v>
      </c>
      <c r="IW5" s="312" t="str">
        <f t="shared" si="114"/>
        <v>3.50</v>
      </c>
      <c r="IX5" s="130"/>
      <c r="IY5" s="130"/>
      <c r="IZ5" s="130"/>
      <c r="JA5" s="130"/>
      <c r="JB5" s="130"/>
      <c r="JC5" s="130"/>
      <c r="JD5" s="130"/>
      <c r="JE5" s="130"/>
      <c r="JF5" s="130"/>
      <c r="JG5" s="131"/>
    </row>
    <row r="6" spans="1:267" ht="18">
      <c r="A6" s="22">
        <v>7</v>
      </c>
      <c r="B6" s="43" t="s">
        <v>167</v>
      </c>
      <c r="C6" s="52" t="s">
        <v>184</v>
      </c>
      <c r="D6" s="53" t="s">
        <v>185</v>
      </c>
      <c r="E6" s="402" t="s">
        <v>186</v>
      </c>
      <c r="F6" s="625" t="s">
        <v>1256</v>
      </c>
      <c r="G6" s="55" t="s">
        <v>187</v>
      </c>
      <c r="H6" s="37" t="s">
        <v>47</v>
      </c>
      <c r="I6" s="22" t="s">
        <v>83</v>
      </c>
      <c r="J6" s="18" t="s">
        <v>37</v>
      </c>
      <c r="K6" s="364" t="s">
        <v>38</v>
      </c>
      <c r="L6" s="365"/>
      <c r="M6" s="365"/>
      <c r="N6" s="365"/>
      <c r="O6" s="365"/>
      <c r="P6" s="365"/>
      <c r="Q6" s="365"/>
      <c r="R6" s="365"/>
      <c r="S6" s="365"/>
      <c r="T6" s="365"/>
      <c r="U6" s="365"/>
      <c r="V6" s="365"/>
      <c r="W6" s="365"/>
      <c r="X6" s="365"/>
      <c r="Y6" s="365"/>
      <c r="Z6" s="365"/>
      <c r="AA6" s="365"/>
      <c r="AB6" s="365"/>
      <c r="AC6" s="365"/>
      <c r="AD6" s="365"/>
      <c r="AE6" s="365"/>
      <c r="AF6" s="365"/>
      <c r="AG6" s="365"/>
      <c r="AH6" s="365"/>
      <c r="AI6" s="365"/>
      <c r="AJ6" s="365"/>
      <c r="AK6" s="365"/>
      <c r="AL6" s="365"/>
      <c r="AM6" s="365"/>
      <c r="AN6" s="365"/>
      <c r="AO6" s="365"/>
      <c r="AP6" s="365"/>
      <c r="AQ6" s="365"/>
      <c r="AR6" s="365"/>
      <c r="AS6" s="365"/>
      <c r="AT6" s="365"/>
      <c r="AU6" s="365"/>
      <c r="AV6" s="6">
        <v>6.3</v>
      </c>
      <c r="AW6" s="3" t="str">
        <f t="shared" si="0"/>
        <v>C</v>
      </c>
      <c r="AX6" s="4">
        <f t="shared" si="1"/>
        <v>2</v>
      </c>
      <c r="AY6" s="13" t="str">
        <f t="shared" si="2"/>
        <v>2.0</v>
      </c>
      <c r="AZ6" s="15">
        <v>7</v>
      </c>
      <c r="BA6" s="3" t="str">
        <f t="shared" si="3"/>
        <v>B</v>
      </c>
      <c r="BB6" s="4">
        <f t="shared" si="4"/>
        <v>3</v>
      </c>
      <c r="BC6" s="122" t="str">
        <f t="shared" si="5"/>
        <v>3.0</v>
      </c>
      <c r="BD6" s="148">
        <v>6</v>
      </c>
      <c r="BE6" s="239">
        <v>5</v>
      </c>
      <c r="BF6" s="215"/>
      <c r="BG6" s="116">
        <f t="shared" si="6"/>
        <v>5.4</v>
      </c>
      <c r="BH6" s="117">
        <f t="shared" si="7"/>
        <v>5.4</v>
      </c>
      <c r="BI6" s="118" t="str">
        <f t="shared" si="8"/>
        <v>D+</v>
      </c>
      <c r="BJ6" s="119">
        <f t="shared" si="9"/>
        <v>1.5</v>
      </c>
      <c r="BK6" s="119" t="str">
        <f t="shared" si="10"/>
        <v>1.5</v>
      </c>
      <c r="BL6" s="137">
        <v>2</v>
      </c>
      <c r="BM6" s="138">
        <v>2</v>
      </c>
      <c r="BN6" s="200">
        <v>6.5</v>
      </c>
      <c r="BO6" s="225">
        <v>3</v>
      </c>
      <c r="BP6" s="225"/>
      <c r="BQ6" s="116">
        <f t="shared" si="11"/>
        <v>4.4000000000000004</v>
      </c>
      <c r="BR6" s="117">
        <f t="shared" si="12"/>
        <v>4.4000000000000004</v>
      </c>
      <c r="BS6" s="118" t="str">
        <f t="shared" si="13"/>
        <v>D</v>
      </c>
      <c r="BT6" s="119">
        <f t="shared" si="14"/>
        <v>1</v>
      </c>
      <c r="BU6" s="119" t="str">
        <f t="shared" si="15"/>
        <v>1.0</v>
      </c>
      <c r="BV6" s="137">
        <v>4</v>
      </c>
      <c r="BW6" s="138">
        <v>4</v>
      </c>
      <c r="BX6" s="191">
        <v>5.6</v>
      </c>
      <c r="BY6" s="239">
        <v>8</v>
      </c>
      <c r="BZ6" s="239"/>
      <c r="CA6" s="116">
        <f t="shared" si="16"/>
        <v>7</v>
      </c>
      <c r="CB6" s="117">
        <f t="shared" si="17"/>
        <v>7</v>
      </c>
      <c r="CC6" s="118" t="str">
        <f t="shared" si="18"/>
        <v>B</v>
      </c>
      <c r="CD6" s="119">
        <f t="shared" si="19"/>
        <v>3</v>
      </c>
      <c r="CE6" s="119" t="str">
        <f t="shared" si="20"/>
        <v>3.0</v>
      </c>
      <c r="CF6" s="137">
        <v>4</v>
      </c>
      <c r="CG6" s="138">
        <v>4</v>
      </c>
      <c r="CH6" s="148">
        <v>5.3</v>
      </c>
      <c r="CI6" s="189">
        <v>5</v>
      </c>
      <c r="CJ6" s="189"/>
      <c r="CK6" s="116">
        <f t="shared" si="21"/>
        <v>5.0999999999999996</v>
      </c>
      <c r="CL6" s="117">
        <f t="shared" si="22"/>
        <v>5.0999999999999996</v>
      </c>
      <c r="CM6" s="118" t="str">
        <f t="shared" si="23"/>
        <v>D+</v>
      </c>
      <c r="CN6" s="119">
        <f t="shared" si="24"/>
        <v>1.5</v>
      </c>
      <c r="CO6" s="119" t="str">
        <f t="shared" si="25"/>
        <v>1.5</v>
      </c>
      <c r="CP6" s="137">
        <v>2</v>
      </c>
      <c r="CQ6" s="138">
        <v>2</v>
      </c>
      <c r="CR6" s="148">
        <v>6.7</v>
      </c>
      <c r="CS6" s="189">
        <v>7</v>
      </c>
      <c r="CT6" s="189"/>
      <c r="CU6" s="116">
        <f t="shared" si="26"/>
        <v>6.9</v>
      </c>
      <c r="CV6" s="117">
        <f t="shared" si="27"/>
        <v>6.9</v>
      </c>
      <c r="CW6" s="118" t="str">
        <f t="shared" si="28"/>
        <v>C+</v>
      </c>
      <c r="CX6" s="119">
        <f t="shared" si="29"/>
        <v>2.5</v>
      </c>
      <c r="CY6" s="119" t="str">
        <f t="shared" si="30"/>
        <v>2.5</v>
      </c>
      <c r="CZ6" s="137">
        <v>1</v>
      </c>
      <c r="DA6" s="157">
        <v>1</v>
      </c>
      <c r="DB6" s="248">
        <v>6.3</v>
      </c>
      <c r="DC6" s="225">
        <v>6</v>
      </c>
      <c r="DD6" s="225"/>
      <c r="DE6" s="116">
        <f t="shared" si="31"/>
        <v>6.1</v>
      </c>
      <c r="DF6" s="117">
        <f t="shared" si="32"/>
        <v>6.1</v>
      </c>
      <c r="DG6" s="118" t="str">
        <f t="shared" si="33"/>
        <v>C</v>
      </c>
      <c r="DH6" s="119">
        <f t="shared" si="34"/>
        <v>2</v>
      </c>
      <c r="DI6" s="119" t="str">
        <f t="shared" si="35"/>
        <v>2.0</v>
      </c>
      <c r="DJ6" s="137">
        <v>2</v>
      </c>
      <c r="DK6" s="138">
        <v>2</v>
      </c>
      <c r="DL6" s="301">
        <f t="shared" si="36"/>
        <v>15</v>
      </c>
      <c r="DM6" s="310">
        <f t="shared" si="37"/>
        <v>1.9</v>
      </c>
      <c r="DN6" s="312" t="str">
        <f t="shared" si="38"/>
        <v>1.90</v>
      </c>
      <c r="DO6" s="296" t="str">
        <f t="shared" si="39"/>
        <v>Lên lớp</v>
      </c>
      <c r="DP6" s="297">
        <f t="shared" si="40"/>
        <v>15</v>
      </c>
      <c r="DQ6" s="298">
        <f t="shared" si="41"/>
        <v>1.9</v>
      </c>
      <c r="DR6" s="296" t="str">
        <f t="shared" si="42"/>
        <v>Lên lớp</v>
      </c>
      <c r="DT6" s="148">
        <v>5.9</v>
      </c>
      <c r="DU6" s="285"/>
      <c r="DV6" s="239">
        <v>0</v>
      </c>
      <c r="DW6" s="116">
        <f t="shared" si="43"/>
        <v>2.4</v>
      </c>
      <c r="DX6" s="117">
        <f t="shared" si="44"/>
        <v>2.4</v>
      </c>
      <c r="DY6" s="118" t="str">
        <f t="shared" si="45"/>
        <v>F</v>
      </c>
      <c r="DZ6" s="119">
        <f t="shared" si="46"/>
        <v>0</v>
      </c>
      <c r="EA6" s="119" t="str">
        <f t="shared" si="47"/>
        <v>0.0</v>
      </c>
      <c r="EB6" s="137">
        <v>4</v>
      </c>
      <c r="EC6" s="138"/>
      <c r="ED6" s="148">
        <v>6.1</v>
      </c>
      <c r="EE6" s="189">
        <v>7</v>
      </c>
      <c r="EF6" s="189"/>
      <c r="EG6" s="116">
        <f t="shared" si="48"/>
        <v>6.6</v>
      </c>
      <c r="EH6" s="117">
        <f t="shared" si="49"/>
        <v>6.6</v>
      </c>
      <c r="EI6" s="118" t="str">
        <f t="shared" si="50"/>
        <v>C+</v>
      </c>
      <c r="EJ6" s="119">
        <f t="shared" si="51"/>
        <v>2.5</v>
      </c>
      <c r="EK6" s="119" t="str">
        <f t="shared" si="52"/>
        <v>2.5</v>
      </c>
      <c r="EL6" s="137">
        <v>3</v>
      </c>
      <c r="EM6" s="138">
        <v>3</v>
      </c>
      <c r="EN6" s="414">
        <v>0</v>
      </c>
      <c r="EO6" s="189"/>
      <c r="EP6" s="189"/>
      <c r="EQ6" s="116">
        <f t="shared" si="53"/>
        <v>0</v>
      </c>
      <c r="ER6" s="117">
        <f t="shared" si="54"/>
        <v>0</v>
      </c>
      <c r="ES6" s="118" t="str">
        <f t="shared" si="55"/>
        <v>F</v>
      </c>
      <c r="ET6" s="119">
        <f t="shared" si="56"/>
        <v>0</v>
      </c>
      <c r="EU6" s="119" t="str">
        <f t="shared" si="57"/>
        <v>0.0</v>
      </c>
      <c r="EV6" s="137">
        <v>2</v>
      </c>
      <c r="EW6" s="138"/>
      <c r="EX6" s="395">
        <v>6.4</v>
      </c>
      <c r="EY6" s="256">
        <v>8</v>
      </c>
      <c r="EZ6" s="256"/>
      <c r="FA6" s="116">
        <f t="shared" si="58"/>
        <v>7.4</v>
      </c>
      <c r="FB6" s="117">
        <f t="shared" si="59"/>
        <v>7.4</v>
      </c>
      <c r="FC6" s="118" t="str">
        <f t="shared" si="60"/>
        <v>B</v>
      </c>
      <c r="FD6" s="119">
        <f t="shared" si="61"/>
        <v>3</v>
      </c>
      <c r="FE6" s="119" t="str">
        <f t="shared" si="62"/>
        <v>3.0</v>
      </c>
      <c r="FF6" s="137">
        <v>2</v>
      </c>
      <c r="FG6" s="138">
        <v>2</v>
      </c>
      <c r="FH6" s="171">
        <v>0.3</v>
      </c>
      <c r="FI6" s="189"/>
      <c r="FJ6" s="189"/>
      <c r="FK6" s="116">
        <f t="shared" si="63"/>
        <v>0.1</v>
      </c>
      <c r="FL6" s="117">
        <f t="shared" si="64"/>
        <v>0.1</v>
      </c>
      <c r="FM6" s="118" t="str">
        <f t="shared" si="65"/>
        <v>F</v>
      </c>
      <c r="FN6" s="119">
        <f t="shared" si="66"/>
        <v>0</v>
      </c>
      <c r="FO6" s="119" t="str">
        <f t="shared" si="67"/>
        <v>0.0</v>
      </c>
      <c r="FP6" s="137">
        <v>4</v>
      </c>
      <c r="FQ6" s="138"/>
      <c r="FR6" s="301">
        <f t="shared" si="68"/>
        <v>15</v>
      </c>
      <c r="FS6" s="310">
        <f t="shared" si="69"/>
        <v>0.9</v>
      </c>
      <c r="FT6" s="312" t="str">
        <f t="shared" si="70"/>
        <v>0.90</v>
      </c>
      <c r="FU6" s="534" t="str">
        <f t="shared" si="71"/>
        <v>Cảnh báo KQHT</v>
      </c>
      <c r="FV6" s="526">
        <f t="shared" si="72"/>
        <v>30</v>
      </c>
      <c r="FW6" s="310">
        <f t="shared" si="73"/>
        <v>1.4</v>
      </c>
      <c r="FX6" s="312" t="str">
        <f t="shared" si="74"/>
        <v>1.40</v>
      </c>
      <c r="FY6" s="527">
        <f t="shared" si="75"/>
        <v>20</v>
      </c>
      <c r="FZ6" s="528">
        <f t="shared" si="76"/>
        <v>2.1</v>
      </c>
      <c r="GA6" s="529" t="str">
        <f t="shared" si="77"/>
        <v>Lên lớp</v>
      </c>
      <c r="GB6" s="535" t="s">
        <v>929</v>
      </c>
      <c r="GC6" s="414">
        <v>0</v>
      </c>
      <c r="GD6" s="239"/>
      <c r="GE6" s="239"/>
      <c r="GF6" s="116">
        <f t="shared" si="115"/>
        <v>0</v>
      </c>
      <c r="GG6" s="117">
        <f t="shared" si="78"/>
        <v>0</v>
      </c>
      <c r="GH6" s="118" t="str">
        <f t="shared" si="79"/>
        <v>F</v>
      </c>
      <c r="GI6" s="119">
        <f t="shared" si="80"/>
        <v>0</v>
      </c>
      <c r="GJ6" s="119" t="str">
        <f t="shared" si="81"/>
        <v>0.0</v>
      </c>
      <c r="GK6" s="137">
        <v>2</v>
      </c>
      <c r="GL6" s="138"/>
      <c r="GM6" s="610">
        <v>5.2</v>
      </c>
      <c r="GN6" s="285"/>
      <c r="GO6" s="285"/>
      <c r="GP6" s="116">
        <f t="shared" si="82"/>
        <v>2.1</v>
      </c>
      <c r="GQ6" s="117">
        <f t="shared" si="83"/>
        <v>2.1</v>
      </c>
      <c r="GR6" s="118" t="str">
        <f t="shared" si="84"/>
        <v>F</v>
      </c>
      <c r="GS6" s="119">
        <f t="shared" si="85"/>
        <v>0</v>
      </c>
      <c r="GT6" s="119" t="str">
        <f t="shared" si="86"/>
        <v>0.0</v>
      </c>
      <c r="GU6" s="137">
        <v>3</v>
      </c>
      <c r="GV6" s="138"/>
      <c r="GW6" s="171"/>
      <c r="GX6" s="239"/>
      <c r="GY6" s="239"/>
      <c r="GZ6" s="116">
        <f t="shared" si="87"/>
        <v>0</v>
      </c>
      <c r="HA6" s="117">
        <f t="shared" si="88"/>
        <v>0</v>
      </c>
      <c r="HB6" s="118" t="str">
        <f t="shared" si="89"/>
        <v>F</v>
      </c>
      <c r="HC6" s="119">
        <f t="shared" si="90"/>
        <v>0</v>
      </c>
      <c r="HD6" s="119" t="str">
        <f t="shared" si="91"/>
        <v>0.0</v>
      </c>
      <c r="HE6" s="137">
        <v>4</v>
      </c>
      <c r="HF6" s="138"/>
      <c r="HG6" s="171"/>
      <c r="HH6" s="239"/>
      <c r="HI6" s="239"/>
      <c r="HJ6" s="116">
        <f t="shared" si="92"/>
        <v>0</v>
      </c>
      <c r="HK6" s="117">
        <f t="shared" si="93"/>
        <v>0</v>
      </c>
      <c r="HL6" s="118" t="str">
        <f t="shared" si="94"/>
        <v>F</v>
      </c>
      <c r="HM6" s="119">
        <f t="shared" si="95"/>
        <v>0</v>
      </c>
      <c r="HN6" s="119" t="str">
        <f t="shared" si="96"/>
        <v>0.0</v>
      </c>
      <c r="HO6" s="137">
        <v>3</v>
      </c>
      <c r="HP6" s="138"/>
      <c r="HQ6" s="171"/>
      <c r="HR6" s="189"/>
      <c r="HS6" s="189"/>
      <c r="HT6" s="116">
        <f t="shared" si="97"/>
        <v>0</v>
      </c>
      <c r="HU6" s="117">
        <f t="shared" si="98"/>
        <v>0</v>
      </c>
      <c r="HV6" s="118" t="str">
        <f t="shared" si="99"/>
        <v>F</v>
      </c>
      <c r="HW6" s="119">
        <f t="shared" si="100"/>
        <v>0</v>
      </c>
      <c r="HX6" s="119" t="str">
        <f t="shared" si="101"/>
        <v>0.0</v>
      </c>
      <c r="HY6" s="137">
        <v>2</v>
      </c>
      <c r="HZ6" s="138"/>
      <c r="IA6" s="148"/>
      <c r="IB6" s="189"/>
      <c r="IC6" s="189"/>
      <c r="ID6" s="116">
        <f t="shared" si="102"/>
        <v>0</v>
      </c>
      <c r="IE6" s="117">
        <f t="shared" si="103"/>
        <v>0</v>
      </c>
      <c r="IF6" s="118" t="str">
        <f t="shared" si="104"/>
        <v>F</v>
      </c>
      <c r="IG6" s="119">
        <f t="shared" si="105"/>
        <v>0</v>
      </c>
      <c r="IH6" s="119" t="str">
        <f t="shared" si="106"/>
        <v>0.0</v>
      </c>
      <c r="II6" s="137">
        <v>2</v>
      </c>
      <c r="IJ6" s="138"/>
      <c r="IK6" s="148"/>
      <c r="IL6" s="239"/>
      <c r="IM6" s="239"/>
      <c r="IN6" s="116">
        <f t="shared" si="107"/>
        <v>0</v>
      </c>
      <c r="IO6" s="117">
        <f t="shared" si="108"/>
        <v>0</v>
      </c>
      <c r="IP6" s="118" t="str">
        <f t="shared" si="109"/>
        <v>F</v>
      </c>
      <c r="IQ6" s="119">
        <f t="shared" si="110"/>
        <v>0</v>
      </c>
      <c r="IR6" s="119" t="str">
        <f t="shared" si="111"/>
        <v>0.0</v>
      </c>
      <c r="IS6" s="137">
        <v>2</v>
      </c>
      <c r="IT6" s="138"/>
      <c r="IU6" s="301">
        <f t="shared" si="112"/>
        <v>18</v>
      </c>
      <c r="IV6" s="310">
        <f t="shared" si="113"/>
        <v>0</v>
      </c>
      <c r="IW6" s="312" t="str">
        <f t="shared" si="114"/>
        <v>0.00</v>
      </c>
      <c r="IX6" s="130"/>
      <c r="IY6" s="130"/>
      <c r="IZ6" s="130"/>
      <c r="JA6" s="130"/>
      <c r="JB6" s="130"/>
      <c r="JC6" s="130"/>
      <c r="JD6" s="130"/>
      <c r="JE6" s="130"/>
      <c r="JF6" s="130"/>
      <c r="JG6" s="131"/>
    </row>
    <row r="7" spans="1:267" ht="18">
      <c r="A7" s="22">
        <v>8</v>
      </c>
      <c r="B7" s="43" t="s">
        <v>167</v>
      </c>
      <c r="C7" s="52" t="s">
        <v>188</v>
      </c>
      <c r="D7" s="53" t="s">
        <v>189</v>
      </c>
      <c r="E7" s="54" t="s">
        <v>186</v>
      </c>
      <c r="F7" s="54"/>
      <c r="G7" s="55" t="s">
        <v>190</v>
      </c>
      <c r="H7" s="37" t="s">
        <v>47</v>
      </c>
      <c r="I7" s="22" t="s">
        <v>46</v>
      </c>
      <c r="J7" s="18" t="s">
        <v>37</v>
      </c>
      <c r="K7" s="364" t="s">
        <v>38</v>
      </c>
      <c r="L7" s="365"/>
      <c r="M7" s="365"/>
      <c r="N7" s="365"/>
      <c r="O7" s="365"/>
      <c r="P7" s="365"/>
      <c r="Q7" s="365"/>
      <c r="R7" s="365"/>
      <c r="S7" s="365"/>
      <c r="T7" s="365"/>
      <c r="U7" s="365"/>
      <c r="V7" s="365"/>
      <c r="W7" s="365"/>
      <c r="X7" s="365"/>
      <c r="Y7" s="365"/>
      <c r="Z7" s="365"/>
      <c r="AA7" s="365"/>
      <c r="AB7" s="365"/>
      <c r="AC7" s="365"/>
      <c r="AD7" s="365"/>
      <c r="AE7" s="365"/>
      <c r="AF7" s="365"/>
      <c r="AG7" s="365"/>
      <c r="AH7" s="365"/>
      <c r="AI7" s="365"/>
      <c r="AJ7" s="365"/>
      <c r="AK7" s="365"/>
      <c r="AL7" s="365"/>
      <c r="AM7" s="365"/>
      <c r="AN7" s="365"/>
      <c r="AO7" s="365"/>
      <c r="AP7" s="365"/>
      <c r="AQ7" s="365"/>
      <c r="AR7" s="365"/>
      <c r="AS7" s="365"/>
      <c r="AT7" s="365"/>
      <c r="AU7" s="365"/>
      <c r="AV7" s="6">
        <v>6.7</v>
      </c>
      <c r="AW7" s="3" t="str">
        <f t="shared" si="0"/>
        <v>C+</v>
      </c>
      <c r="AX7" s="4">
        <f t="shared" si="1"/>
        <v>2.5</v>
      </c>
      <c r="AY7" s="13" t="str">
        <f t="shared" si="2"/>
        <v>2.5</v>
      </c>
      <c r="AZ7" s="15">
        <v>7</v>
      </c>
      <c r="BA7" s="3" t="str">
        <f t="shared" si="3"/>
        <v>B</v>
      </c>
      <c r="BB7" s="4">
        <f t="shared" si="4"/>
        <v>3</v>
      </c>
      <c r="BC7" s="122" t="str">
        <f t="shared" si="5"/>
        <v>3.0</v>
      </c>
      <c r="BD7" s="148">
        <v>6.6</v>
      </c>
      <c r="BE7" s="239">
        <v>7</v>
      </c>
      <c r="BF7" s="215"/>
      <c r="BG7" s="116">
        <f t="shared" si="6"/>
        <v>6.8</v>
      </c>
      <c r="BH7" s="117">
        <f t="shared" si="7"/>
        <v>6.8</v>
      </c>
      <c r="BI7" s="118" t="str">
        <f t="shared" si="8"/>
        <v>C+</v>
      </c>
      <c r="BJ7" s="119">
        <f t="shared" si="9"/>
        <v>2.5</v>
      </c>
      <c r="BK7" s="119" t="str">
        <f t="shared" si="10"/>
        <v>2.5</v>
      </c>
      <c r="BL7" s="137">
        <v>2</v>
      </c>
      <c r="BM7" s="138">
        <v>2</v>
      </c>
      <c r="BN7" s="200">
        <v>7</v>
      </c>
      <c r="BO7" s="225">
        <v>5</v>
      </c>
      <c r="BP7" s="225"/>
      <c r="BQ7" s="116">
        <f t="shared" si="11"/>
        <v>5.8</v>
      </c>
      <c r="BR7" s="117">
        <f t="shared" si="12"/>
        <v>5.8</v>
      </c>
      <c r="BS7" s="118" t="str">
        <f t="shared" si="13"/>
        <v>C</v>
      </c>
      <c r="BT7" s="119">
        <f t="shared" si="14"/>
        <v>2</v>
      </c>
      <c r="BU7" s="119" t="str">
        <f t="shared" si="15"/>
        <v>2.0</v>
      </c>
      <c r="BV7" s="137">
        <v>4</v>
      </c>
      <c r="BW7" s="138">
        <v>4</v>
      </c>
      <c r="BX7" s="191">
        <v>6.6</v>
      </c>
      <c r="BY7" s="239">
        <v>9</v>
      </c>
      <c r="BZ7" s="239"/>
      <c r="CA7" s="116">
        <f t="shared" si="16"/>
        <v>8</v>
      </c>
      <c r="CB7" s="117">
        <f t="shared" si="17"/>
        <v>8</v>
      </c>
      <c r="CC7" s="118" t="str">
        <f t="shared" si="18"/>
        <v>B+</v>
      </c>
      <c r="CD7" s="119">
        <f t="shared" si="19"/>
        <v>3.5</v>
      </c>
      <c r="CE7" s="119" t="str">
        <f t="shared" si="20"/>
        <v>3.5</v>
      </c>
      <c r="CF7" s="137">
        <v>4</v>
      </c>
      <c r="CG7" s="138">
        <v>4</v>
      </c>
      <c r="CH7" s="148">
        <v>7</v>
      </c>
      <c r="CI7" s="189">
        <v>5</v>
      </c>
      <c r="CJ7" s="189"/>
      <c r="CK7" s="116">
        <f t="shared" si="21"/>
        <v>5.8</v>
      </c>
      <c r="CL7" s="117">
        <f t="shared" si="22"/>
        <v>5.8</v>
      </c>
      <c r="CM7" s="118" t="str">
        <f t="shared" si="23"/>
        <v>C</v>
      </c>
      <c r="CN7" s="119">
        <f t="shared" si="24"/>
        <v>2</v>
      </c>
      <c r="CO7" s="119" t="str">
        <f t="shared" si="25"/>
        <v>2.0</v>
      </c>
      <c r="CP7" s="137">
        <v>2</v>
      </c>
      <c r="CQ7" s="138">
        <v>2</v>
      </c>
      <c r="CR7" s="148">
        <v>8</v>
      </c>
      <c r="CS7" s="189">
        <v>8</v>
      </c>
      <c r="CT7" s="189"/>
      <c r="CU7" s="116">
        <f t="shared" si="26"/>
        <v>8</v>
      </c>
      <c r="CV7" s="117">
        <f t="shared" si="27"/>
        <v>8</v>
      </c>
      <c r="CW7" s="118" t="str">
        <f t="shared" si="28"/>
        <v>B+</v>
      </c>
      <c r="CX7" s="119">
        <f t="shared" si="29"/>
        <v>3.5</v>
      </c>
      <c r="CY7" s="119" t="str">
        <f t="shared" si="30"/>
        <v>3.5</v>
      </c>
      <c r="CZ7" s="137">
        <v>1</v>
      </c>
      <c r="DA7" s="157">
        <v>1</v>
      </c>
      <c r="DB7" s="248">
        <v>8.3000000000000007</v>
      </c>
      <c r="DC7" s="225">
        <v>7</v>
      </c>
      <c r="DD7" s="225"/>
      <c r="DE7" s="116">
        <f t="shared" si="31"/>
        <v>7.5</v>
      </c>
      <c r="DF7" s="117">
        <f t="shared" si="32"/>
        <v>7.5</v>
      </c>
      <c r="DG7" s="118" t="str">
        <f t="shared" si="33"/>
        <v>B</v>
      </c>
      <c r="DH7" s="119">
        <f t="shared" si="34"/>
        <v>3</v>
      </c>
      <c r="DI7" s="119" t="str">
        <f t="shared" si="35"/>
        <v>3.0</v>
      </c>
      <c r="DJ7" s="137">
        <v>2</v>
      </c>
      <c r="DK7" s="138">
        <v>2</v>
      </c>
      <c r="DL7" s="301">
        <f t="shared" si="36"/>
        <v>15</v>
      </c>
      <c r="DM7" s="310">
        <f t="shared" si="37"/>
        <v>2.7</v>
      </c>
      <c r="DN7" s="312" t="str">
        <f t="shared" si="38"/>
        <v>2.70</v>
      </c>
      <c r="DO7" s="296" t="str">
        <f t="shared" si="39"/>
        <v>Lên lớp</v>
      </c>
      <c r="DP7" s="297">
        <f t="shared" si="40"/>
        <v>15</v>
      </c>
      <c r="DQ7" s="298">
        <f t="shared" si="41"/>
        <v>2.7</v>
      </c>
      <c r="DR7" s="296" t="str">
        <f t="shared" si="42"/>
        <v>Lên lớp</v>
      </c>
      <c r="DT7" s="148">
        <v>7.7</v>
      </c>
      <c r="DU7" s="239">
        <v>8</v>
      </c>
      <c r="DV7" s="239"/>
      <c r="DW7" s="116">
        <f t="shared" si="43"/>
        <v>7.9</v>
      </c>
      <c r="DX7" s="117">
        <f t="shared" si="44"/>
        <v>7.9</v>
      </c>
      <c r="DY7" s="118" t="str">
        <f t="shared" si="45"/>
        <v>B</v>
      </c>
      <c r="DZ7" s="119">
        <f t="shared" si="46"/>
        <v>3</v>
      </c>
      <c r="EA7" s="119" t="str">
        <f t="shared" si="47"/>
        <v>3.0</v>
      </c>
      <c r="EB7" s="137">
        <v>4</v>
      </c>
      <c r="EC7" s="138">
        <v>4</v>
      </c>
      <c r="ED7" s="148">
        <v>8.1</v>
      </c>
      <c r="EE7" s="189">
        <v>7</v>
      </c>
      <c r="EF7" s="189"/>
      <c r="EG7" s="116">
        <f t="shared" si="48"/>
        <v>7.4</v>
      </c>
      <c r="EH7" s="117">
        <f t="shared" si="49"/>
        <v>7.4</v>
      </c>
      <c r="EI7" s="118" t="str">
        <f t="shared" si="50"/>
        <v>B</v>
      </c>
      <c r="EJ7" s="119">
        <f t="shared" si="51"/>
        <v>3</v>
      </c>
      <c r="EK7" s="119" t="str">
        <f t="shared" si="52"/>
        <v>3.0</v>
      </c>
      <c r="EL7" s="137">
        <v>3</v>
      </c>
      <c r="EM7" s="138">
        <v>3</v>
      </c>
      <c r="EN7" s="209">
        <v>6.4</v>
      </c>
      <c r="EO7" s="189">
        <v>6</v>
      </c>
      <c r="EP7" s="189"/>
      <c r="EQ7" s="116">
        <f t="shared" si="53"/>
        <v>6.2</v>
      </c>
      <c r="ER7" s="117">
        <f t="shared" si="54"/>
        <v>6.2</v>
      </c>
      <c r="ES7" s="118" t="str">
        <f t="shared" si="55"/>
        <v>C</v>
      </c>
      <c r="ET7" s="119">
        <f t="shared" si="56"/>
        <v>2</v>
      </c>
      <c r="EU7" s="119" t="str">
        <f t="shared" si="57"/>
        <v>2.0</v>
      </c>
      <c r="EV7" s="137">
        <v>2</v>
      </c>
      <c r="EW7" s="138">
        <v>2</v>
      </c>
      <c r="EX7" s="395">
        <v>8.1999999999999993</v>
      </c>
      <c r="EY7" s="256">
        <v>7</v>
      </c>
      <c r="EZ7" s="256"/>
      <c r="FA7" s="116">
        <f t="shared" si="58"/>
        <v>7.5</v>
      </c>
      <c r="FB7" s="117">
        <f t="shared" si="59"/>
        <v>7.5</v>
      </c>
      <c r="FC7" s="118" t="str">
        <f t="shared" si="60"/>
        <v>B</v>
      </c>
      <c r="FD7" s="119">
        <f t="shared" si="61"/>
        <v>3</v>
      </c>
      <c r="FE7" s="119" t="str">
        <f t="shared" si="62"/>
        <v>3.0</v>
      </c>
      <c r="FF7" s="137">
        <v>2</v>
      </c>
      <c r="FG7" s="138">
        <v>2</v>
      </c>
      <c r="FH7" s="148">
        <v>6.8</v>
      </c>
      <c r="FI7" s="189">
        <v>6</v>
      </c>
      <c r="FJ7" s="189"/>
      <c r="FK7" s="116">
        <f t="shared" si="63"/>
        <v>6.3</v>
      </c>
      <c r="FL7" s="117">
        <f t="shared" si="64"/>
        <v>6.3</v>
      </c>
      <c r="FM7" s="118" t="str">
        <f t="shared" si="65"/>
        <v>C</v>
      </c>
      <c r="FN7" s="119">
        <f t="shared" si="66"/>
        <v>2</v>
      </c>
      <c r="FO7" s="119" t="str">
        <f t="shared" si="67"/>
        <v>2.0</v>
      </c>
      <c r="FP7" s="137">
        <v>4</v>
      </c>
      <c r="FQ7" s="138">
        <v>4</v>
      </c>
      <c r="FR7" s="301">
        <f t="shared" si="68"/>
        <v>15</v>
      </c>
      <c r="FS7" s="310">
        <f t="shared" si="69"/>
        <v>2.6</v>
      </c>
      <c r="FT7" s="312" t="str">
        <f t="shared" si="70"/>
        <v>2.60</v>
      </c>
      <c r="FU7" s="189" t="str">
        <f t="shared" si="71"/>
        <v>Lên lớp</v>
      </c>
      <c r="FV7" s="526">
        <f t="shared" si="72"/>
        <v>30</v>
      </c>
      <c r="FW7" s="310">
        <f t="shared" si="73"/>
        <v>2.65</v>
      </c>
      <c r="FX7" s="312" t="str">
        <f t="shared" si="74"/>
        <v>2.65</v>
      </c>
      <c r="FY7" s="527">
        <f t="shared" si="75"/>
        <v>30</v>
      </c>
      <c r="FZ7" s="528">
        <f t="shared" si="76"/>
        <v>2.65</v>
      </c>
      <c r="GA7" s="529" t="str">
        <f t="shared" si="77"/>
        <v>Lên lớp</v>
      </c>
      <c r="GB7" s="131"/>
      <c r="GC7" s="209">
        <v>8</v>
      </c>
      <c r="GD7" s="239">
        <v>6</v>
      </c>
      <c r="GE7" s="239"/>
      <c r="GF7" s="116">
        <f t="shared" si="115"/>
        <v>6.8</v>
      </c>
      <c r="GG7" s="117">
        <f t="shared" si="78"/>
        <v>6.8</v>
      </c>
      <c r="GH7" s="118" t="str">
        <f t="shared" si="79"/>
        <v>C+</v>
      </c>
      <c r="GI7" s="119">
        <f t="shared" si="80"/>
        <v>2.5</v>
      </c>
      <c r="GJ7" s="119" t="str">
        <f t="shared" si="81"/>
        <v>2.5</v>
      </c>
      <c r="GK7" s="137">
        <v>2</v>
      </c>
      <c r="GL7" s="138">
        <v>2</v>
      </c>
      <c r="GM7" s="191">
        <v>8</v>
      </c>
      <c r="GN7" s="239">
        <v>8</v>
      </c>
      <c r="GO7" s="239"/>
      <c r="GP7" s="116">
        <f t="shared" si="82"/>
        <v>8</v>
      </c>
      <c r="GQ7" s="117">
        <f t="shared" si="83"/>
        <v>8</v>
      </c>
      <c r="GR7" s="118" t="str">
        <f t="shared" si="84"/>
        <v>B+</v>
      </c>
      <c r="GS7" s="119">
        <f t="shared" si="85"/>
        <v>3.5</v>
      </c>
      <c r="GT7" s="119" t="str">
        <f t="shared" si="86"/>
        <v>3.5</v>
      </c>
      <c r="GU7" s="137">
        <v>3</v>
      </c>
      <c r="GV7" s="138">
        <v>3</v>
      </c>
      <c r="GW7" s="148">
        <v>7.3</v>
      </c>
      <c r="GX7" s="239">
        <v>8</v>
      </c>
      <c r="GY7" s="239"/>
      <c r="GZ7" s="116">
        <f t="shared" si="87"/>
        <v>7.7</v>
      </c>
      <c r="HA7" s="117">
        <f t="shared" si="88"/>
        <v>7.7</v>
      </c>
      <c r="HB7" s="118" t="str">
        <f t="shared" si="89"/>
        <v>B</v>
      </c>
      <c r="HC7" s="119">
        <f t="shared" si="90"/>
        <v>3</v>
      </c>
      <c r="HD7" s="119" t="str">
        <f t="shared" si="91"/>
        <v>3.0</v>
      </c>
      <c r="HE7" s="137">
        <v>4</v>
      </c>
      <c r="HF7" s="138">
        <v>4</v>
      </c>
      <c r="HG7" s="148">
        <v>7.9</v>
      </c>
      <c r="HH7" s="239">
        <v>8</v>
      </c>
      <c r="HI7" s="239"/>
      <c r="HJ7" s="116">
        <f t="shared" si="92"/>
        <v>8</v>
      </c>
      <c r="HK7" s="117">
        <f t="shared" si="93"/>
        <v>8</v>
      </c>
      <c r="HL7" s="118" t="str">
        <f t="shared" si="94"/>
        <v>B+</v>
      </c>
      <c r="HM7" s="119">
        <f t="shared" si="95"/>
        <v>3.5</v>
      </c>
      <c r="HN7" s="119" t="str">
        <f t="shared" si="96"/>
        <v>3.5</v>
      </c>
      <c r="HO7" s="137">
        <v>3</v>
      </c>
      <c r="HP7" s="138">
        <v>3</v>
      </c>
      <c r="HQ7" s="148">
        <v>6.8</v>
      </c>
      <c r="HR7" s="189">
        <v>8</v>
      </c>
      <c r="HS7" s="189"/>
      <c r="HT7" s="116">
        <f t="shared" si="97"/>
        <v>7.5</v>
      </c>
      <c r="HU7" s="117">
        <f t="shared" si="98"/>
        <v>7.5</v>
      </c>
      <c r="HV7" s="118" t="str">
        <f t="shared" si="99"/>
        <v>B</v>
      </c>
      <c r="HW7" s="119">
        <f t="shared" si="100"/>
        <v>3</v>
      </c>
      <c r="HX7" s="119" t="str">
        <f t="shared" si="101"/>
        <v>3.0</v>
      </c>
      <c r="HY7" s="137">
        <v>2</v>
      </c>
      <c r="HZ7" s="138">
        <v>2</v>
      </c>
      <c r="IA7" s="148">
        <v>7</v>
      </c>
      <c r="IB7" s="189">
        <v>8</v>
      </c>
      <c r="IC7" s="189"/>
      <c r="ID7" s="116">
        <f t="shared" si="102"/>
        <v>7.6</v>
      </c>
      <c r="IE7" s="117">
        <f t="shared" si="103"/>
        <v>7.6</v>
      </c>
      <c r="IF7" s="118" t="str">
        <f t="shared" si="104"/>
        <v>B</v>
      </c>
      <c r="IG7" s="119">
        <f t="shared" si="105"/>
        <v>3</v>
      </c>
      <c r="IH7" s="119" t="str">
        <f t="shared" si="106"/>
        <v>3.0</v>
      </c>
      <c r="II7" s="137">
        <v>2</v>
      </c>
      <c r="IJ7" s="138">
        <v>2</v>
      </c>
      <c r="IK7" s="148">
        <v>7.4</v>
      </c>
      <c r="IL7" s="239">
        <v>8</v>
      </c>
      <c r="IM7" s="239"/>
      <c r="IN7" s="116">
        <f t="shared" si="107"/>
        <v>7.8</v>
      </c>
      <c r="IO7" s="117">
        <f t="shared" si="108"/>
        <v>7.8</v>
      </c>
      <c r="IP7" s="118" t="str">
        <f t="shared" si="109"/>
        <v>B</v>
      </c>
      <c r="IQ7" s="119">
        <f t="shared" si="110"/>
        <v>3</v>
      </c>
      <c r="IR7" s="119" t="str">
        <f t="shared" si="111"/>
        <v>3.0</v>
      </c>
      <c r="IS7" s="137">
        <v>2</v>
      </c>
      <c r="IT7" s="138">
        <v>2</v>
      </c>
      <c r="IU7" s="301">
        <f t="shared" si="112"/>
        <v>18</v>
      </c>
      <c r="IV7" s="310">
        <f t="shared" si="113"/>
        <v>3.1111111111111112</v>
      </c>
      <c r="IW7" s="312" t="str">
        <f t="shared" si="114"/>
        <v>3.11</v>
      </c>
      <c r="IX7" s="130"/>
      <c r="IY7" s="130"/>
      <c r="IZ7" s="130"/>
      <c r="JA7" s="130"/>
      <c r="JB7" s="130"/>
      <c r="JC7" s="130"/>
      <c r="JD7" s="130"/>
      <c r="JE7" s="130"/>
      <c r="JF7" s="130"/>
      <c r="JG7" s="131"/>
    </row>
    <row r="8" spans="1:267" ht="18">
      <c r="A8" s="22">
        <v>9</v>
      </c>
      <c r="B8" s="43" t="s">
        <v>167</v>
      </c>
      <c r="C8" s="52" t="s">
        <v>191</v>
      </c>
      <c r="D8" s="40" t="s">
        <v>192</v>
      </c>
      <c r="E8" s="41" t="s">
        <v>186</v>
      </c>
      <c r="F8" s="41"/>
      <c r="G8" s="21" t="s">
        <v>193</v>
      </c>
      <c r="H8" s="37" t="s">
        <v>47</v>
      </c>
      <c r="I8" s="22" t="s">
        <v>59</v>
      </c>
      <c r="J8" s="18" t="s">
        <v>37</v>
      </c>
      <c r="K8" s="364" t="s">
        <v>38</v>
      </c>
      <c r="L8" s="365"/>
      <c r="M8" s="365"/>
      <c r="N8" s="365"/>
      <c r="O8" s="365"/>
      <c r="P8" s="365"/>
      <c r="Q8" s="365"/>
      <c r="R8" s="365"/>
      <c r="S8" s="365"/>
      <c r="T8" s="365"/>
      <c r="U8" s="365"/>
      <c r="V8" s="365"/>
      <c r="W8" s="365"/>
      <c r="X8" s="365"/>
      <c r="Y8" s="365"/>
      <c r="Z8" s="365"/>
      <c r="AA8" s="365"/>
      <c r="AB8" s="365"/>
      <c r="AC8" s="365"/>
      <c r="AD8" s="365"/>
      <c r="AE8" s="365"/>
      <c r="AF8" s="365"/>
      <c r="AG8" s="365"/>
      <c r="AH8" s="365"/>
      <c r="AI8" s="365"/>
      <c r="AJ8" s="365"/>
      <c r="AK8" s="365"/>
      <c r="AL8" s="365"/>
      <c r="AM8" s="365"/>
      <c r="AN8" s="365"/>
      <c r="AO8" s="365"/>
      <c r="AP8" s="365"/>
      <c r="AQ8" s="365"/>
      <c r="AR8" s="365"/>
      <c r="AS8" s="365"/>
      <c r="AT8" s="365"/>
      <c r="AU8" s="365"/>
      <c r="AV8" s="6">
        <v>6</v>
      </c>
      <c r="AW8" s="3" t="str">
        <f t="shared" si="0"/>
        <v>C</v>
      </c>
      <c r="AX8" s="4">
        <f t="shared" si="1"/>
        <v>2</v>
      </c>
      <c r="AY8" s="13" t="str">
        <f t="shared" si="2"/>
        <v>2.0</v>
      </c>
      <c r="AZ8" s="15">
        <v>6</v>
      </c>
      <c r="BA8" s="3" t="str">
        <f t="shared" si="3"/>
        <v>C</v>
      </c>
      <c r="BB8" s="4">
        <f t="shared" si="4"/>
        <v>2</v>
      </c>
      <c r="BC8" s="122" t="str">
        <f t="shared" si="5"/>
        <v>2.0</v>
      </c>
      <c r="BD8" s="148">
        <v>6</v>
      </c>
      <c r="BE8" s="239">
        <v>4</v>
      </c>
      <c r="BF8" s="215"/>
      <c r="BG8" s="116">
        <f t="shared" si="6"/>
        <v>4.8</v>
      </c>
      <c r="BH8" s="117">
        <f t="shared" si="7"/>
        <v>4.8</v>
      </c>
      <c r="BI8" s="118" t="str">
        <f t="shared" si="8"/>
        <v>D</v>
      </c>
      <c r="BJ8" s="119">
        <f t="shared" si="9"/>
        <v>1</v>
      </c>
      <c r="BK8" s="119" t="str">
        <f t="shared" si="10"/>
        <v>1.0</v>
      </c>
      <c r="BL8" s="137">
        <v>2</v>
      </c>
      <c r="BM8" s="138">
        <v>2</v>
      </c>
      <c r="BN8" s="200">
        <v>6.5</v>
      </c>
      <c r="BO8" s="225">
        <v>4</v>
      </c>
      <c r="BP8" s="225"/>
      <c r="BQ8" s="116">
        <f t="shared" si="11"/>
        <v>5</v>
      </c>
      <c r="BR8" s="117">
        <f t="shared" si="12"/>
        <v>5</v>
      </c>
      <c r="BS8" s="118" t="str">
        <f t="shared" si="13"/>
        <v>D+</v>
      </c>
      <c r="BT8" s="119">
        <f t="shared" si="14"/>
        <v>1.5</v>
      </c>
      <c r="BU8" s="119" t="str">
        <f t="shared" si="15"/>
        <v>1.5</v>
      </c>
      <c r="BV8" s="137">
        <v>4</v>
      </c>
      <c r="BW8" s="138">
        <v>4</v>
      </c>
      <c r="BX8" s="191">
        <v>5.9</v>
      </c>
      <c r="BY8" s="239">
        <v>7</v>
      </c>
      <c r="BZ8" s="239"/>
      <c r="CA8" s="116">
        <f t="shared" si="16"/>
        <v>6.6</v>
      </c>
      <c r="CB8" s="117">
        <f t="shared" si="17"/>
        <v>6.6</v>
      </c>
      <c r="CC8" s="118" t="str">
        <f t="shared" si="18"/>
        <v>C+</v>
      </c>
      <c r="CD8" s="119">
        <f t="shared" si="19"/>
        <v>2.5</v>
      </c>
      <c r="CE8" s="119" t="str">
        <f t="shared" si="20"/>
        <v>2.5</v>
      </c>
      <c r="CF8" s="137">
        <v>4</v>
      </c>
      <c r="CG8" s="138">
        <v>4</v>
      </c>
      <c r="CH8" s="148">
        <v>7</v>
      </c>
      <c r="CI8" s="189">
        <v>6</v>
      </c>
      <c r="CJ8" s="189"/>
      <c r="CK8" s="116">
        <f t="shared" si="21"/>
        <v>6.4</v>
      </c>
      <c r="CL8" s="117">
        <f t="shared" si="22"/>
        <v>6.4</v>
      </c>
      <c r="CM8" s="118" t="str">
        <f t="shared" si="23"/>
        <v>C</v>
      </c>
      <c r="CN8" s="119">
        <f t="shared" si="24"/>
        <v>2</v>
      </c>
      <c r="CO8" s="119" t="str">
        <f t="shared" si="25"/>
        <v>2.0</v>
      </c>
      <c r="CP8" s="137">
        <v>2</v>
      </c>
      <c r="CQ8" s="138">
        <v>2</v>
      </c>
      <c r="CR8" s="148">
        <v>6.7</v>
      </c>
      <c r="CS8" s="189">
        <v>8</v>
      </c>
      <c r="CT8" s="189"/>
      <c r="CU8" s="116">
        <f t="shared" si="26"/>
        <v>7.5</v>
      </c>
      <c r="CV8" s="117">
        <f t="shared" si="27"/>
        <v>7.5</v>
      </c>
      <c r="CW8" s="118" t="str">
        <f t="shared" si="28"/>
        <v>B</v>
      </c>
      <c r="CX8" s="119">
        <f t="shared" si="29"/>
        <v>3</v>
      </c>
      <c r="CY8" s="119" t="str">
        <f t="shared" si="30"/>
        <v>3.0</v>
      </c>
      <c r="CZ8" s="137">
        <v>1</v>
      </c>
      <c r="DA8" s="157">
        <v>1</v>
      </c>
      <c r="DB8" s="248">
        <v>8.3000000000000007</v>
      </c>
      <c r="DC8" s="225">
        <v>5</v>
      </c>
      <c r="DD8" s="225"/>
      <c r="DE8" s="116">
        <f t="shared" si="31"/>
        <v>6.3</v>
      </c>
      <c r="DF8" s="117">
        <f t="shared" si="32"/>
        <v>6.3</v>
      </c>
      <c r="DG8" s="118" t="str">
        <f t="shared" si="33"/>
        <v>C</v>
      </c>
      <c r="DH8" s="119">
        <f t="shared" si="34"/>
        <v>2</v>
      </c>
      <c r="DI8" s="119" t="str">
        <f t="shared" si="35"/>
        <v>2.0</v>
      </c>
      <c r="DJ8" s="137">
        <v>2</v>
      </c>
      <c r="DK8" s="138">
        <v>2</v>
      </c>
      <c r="DL8" s="301">
        <f t="shared" si="36"/>
        <v>15</v>
      </c>
      <c r="DM8" s="310">
        <f t="shared" si="37"/>
        <v>1.9333333333333333</v>
      </c>
      <c r="DN8" s="312" t="str">
        <f t="shared" si="38"/>
        <v>1.93</v>
      </c>
      <c r="DO8" s="296" t="str">
        <f t="shared" si="39"/>
        <v>Lên lớp</v>
      </c>
      <c r="DP8" s="297">
        <f t="shared" si="40"/>
        <v>15</v>
      </c>
      <c r="DQ8" s="298">
        <f t="shared" si="41"/>
        <v>1.9333333333333333</v>
      </c>
      <c r="DR8" s="296" t="str">
        <f t="shared" si="42"/>
        <v>Lên lớp</v>
      </c>
      <c r="DT8" s="148">
        <v>6.3</v>
      </c>
      <c r="DU8" s="239">
        <v>8</v>
      </c>
      <c r="DV8" s="239"/>
      <c r="DW8" s="116">
        <f t="shared" si="43"/>
        <v>7.3</v>
      </c>
      <c r="DX8" s="117">
        <f t="shared" si="44"/>
        <v>7.3</v>
      </c>
      <c r="DY8" s="118" t="str">
        <f t="shared" si="45"/>
        <v>B</v>
      </c>
      <c r="DZ8" s="119">
        <f t="shared" si="46"/>
        <v>3</v>
      </c>
      <c r="EA8" s="119" t="str">
        <f t="shared" si="47"/>
        <v>3.0</v>
      </c>
      <c r="EB8" s="137">
        <v>4</v>
      </c>
      <c r="EC8" s="138">
        <v>4</v>
      </c>
      <c r="ED8" s="148">
        <v>7.6</v>
      </c>
      <c r="EE8" s="189">
        <v>6</v>
      </c>
      <c r="EF8" s="189"/>
      <c r="EG8" s="116">
        <f t="shared" si="48"/>
        <v>6.6</v>
      </c>
      <c r="EH8" s="117">
        <f t="shared" si="49"/>
        <v>6.6</v>
      </c>
      <c r="EI8" s="118" t="str">
        <f t="shared" si="50"/>
        <v>C+</v>
      </c>
      <c r="EJ8" s="119">
        <f t="shared" si="51"/>
        <v>2.5</v>
      </c>
      <c r="EK8" s="119" t="str">
        <f t="shared" si="52"/>
        <v>2.5</v>
      </c>
      <c r="EL8" s="137">
        <v>3</v>
      </c>
      <c r="EM8" s="138">
        <v>3</v>
      </c>
      <c r="EN8" s="209">
        <v>6</v>
      </c>
      <c r="EO8" s="189">
        <v>8</v>
      </c>
      <c r="EP8" s="189"/>
      <c r="EQ8" s="116">
        <f t="shared" si="53"/>
        <v>7.2</v>
      </c>
      <c r="ER8" s="117">
        <f t="shared" si="54"/>
        <v>7.2</v>
      </c>
      <c r="ES8" s="118" t="str">
        <f t="shared" si="55"/>
        <v>B</v>
      </c>
      <c r="ET8" s="119">
        <f t="shared" si="56"/>
        <v>3</v>
      </c>
      <c r="EU8" s="119" t="str">
        <f t="shared" si="57"/>
        <v>3.0</v>
      </c>
      <c r="EV8" s="137">
        <v>2</v>
      </c>
      <c r="EW8" s="138">
        <v>2</v>
      </c>
      <c r="EX8" s="395">
        <v>6.4</v>
      </c>
      <c r="EY8" s="256">
        <v>6</v>
      </c>
      <c r="EZ8" s="256"/>
      <c r="FA8" s="116">
        <f t="shared" si="58"/>
        <v>6.2</v>
      </c>
      <c r="FB8" s="117">
        <f t="shared" si="59"/>
        <v>6.2</v>
      </c>
      <c r="FC8" s="118" t="str">
        <f t="shared" si="60"/>
        <v>C</v>
      </c>
      <c r="FD8" s="119">
        <f t="shared" si="61"/>
        <v>2</v>
      </c>
      <c r="FE8" s="119" t="str">
        <f t="shared" si="62"/>
        <v>2.0</v>
      </c>
      <c r="FF8" s="137">
        <v>2</v>
      </c>
      <c r="FG8" s="138">
        <v>2</v>
      </c>
      <c r="FH8" s="148">
        <v>6.2</v>
      </c>
      <c r="FI8" s="189">
        <v>5</v>
      </c>
      <c r="FJ8" s="189"/>
      <c r="FK8" s="116">
        <f t="shared" si="63"/>
        <v>5.5</v>
      </c>
      <c r="FL8" s="117">
        <f t="shared" si="64"/>
        <v>5.5</v>
      </c>
      <c r="FM8" s="118" t="str">
        <f t="shared" si="65"/>
        <v>C</v>
      </c>
      <c r="FN8" s="119">
        <f t="shared" si="66"/>
        <v>2</v>
      </c>
      <c r="FO8" s="119" t="str">
        <f t="shared" si="67"/>
        <v>2.0</v>
      </c>
      <c r="FP8" s="137">
        <v>4</v>
      </c>
      <c r="FQ8" s="138">
        <v>4</v>
      </c>
      <c r="FR8" s="301">
        <f t="shared" si="68"/>
        <v>15</v>
      </c>
      <c r="FS8" s="310">
        <f t="shared" si="69"/>
        <v>2.5</v>
      </c>
      <c r="FT8" s="312" t="str">
        <f t="shared" si="70"/>
        <v>2.50</v>
      </c>
      <c r="FU8" s="189" t="str">
        <f t="shared" si="71"/>
        <v>Lên lớp</v>
      </c>
      <c r="FV8" s="526">
        <f t="shared" si="72"/>
        <v>30</v>
      </c>
      <c r="FW8" s="310">
        <f t="shared" si="73"/>
        <v>2.2166666666666668</v>
      </c>
      <c r="FX8" s="312" t="str">
        <f t="shared" si="74"/>
        <v>2.22</v>
      </c>
      <c r="FY8" s="527">
        <f t="shared" si="75"/>
        <v>30</v>
      </c>
      <c r="FZ8" s="528">
        <f t="shared" si="76"/>
        <v>2.2166666666666668</v>
      </c>
      <c r="GA8" s="529" t="str">
        <f t="shared" si="77"/>
        <v>Lên lớp</v>
      </c>
      <c r="GB8" s="131"/>
      <c r="GC8" s="209">
        <v>5.8</v>
      </c>
      <c r="GD8" s="239">
        <v>5</v>
      </c>
      <c r="GE8" s="239"/>
      <c r="GF8" s="116">
        <f t="shared" si="115"/>
        <v>5.3</v>
      </c>
      <c r="GG8" s="117">
        <f t="shared" si="78"/>
        <v>5.3</v>
      </c>
      <c r="GH8" s="118" t="str">
        <f t="shared" si="79"/>
        <v>D+</v>
      </c>
      <c r="GI8" s="119">
        <f t="shared" si="80"/>
        <v>1.5</v>
      </c>
      <c r="GJ8" s="119" t="str">
        <f t="shared" si="81"/>
        <v>1.5</v>
      </c>
      <c r="GK8" s="137">
        <v>2</v>
      </c>
      <c r="GL8" s="138">
        <v>2</v>
      </c>
      <c r="GM8" s="191">
        <v>7.6</v>
      </c>
      <c r="GN8" s="239">
        <v>8</v>
      </c>
      <c r="GO8" s="239"/>
      <c r="GP8" s="116">
        <f t="shared" si="82"/>
        <v>7.8</v>
      </c>
      <c r="GQ8" s="117">
        <f t="shared" si="83"/>
        <v>7.8</v>
      </c>
      <c r="GR8" s="118" t="str">
        <f t="shared" si="84"/>
        <v>B</v>
      </c>
      <c r="GS8" s="119">
        <f t="shared" si="85"/>
        <v>3</v>
      </c>
      <c r="GT8" s="119" t="str">
        <f t="shared" si="86"/>
        <v>3.0</v>
      </c>
      <c r="GU8" s="137">
        <v>3</v>
      </c>
      <c r="GV8" s="138">
        <v>3</v>
      </c>
      <c r="GW8" s="148">
        <v>6.6</v>
      </c>
      <c r="GX8" s="239">
        <v>8</v>
      </c>
      <c r="GY8" s="239"/>
      <c r="GZ8" s="116">
        <f t="shared" si="87"/>
        <v>7.4</v>
      </c>
      <c r="HA8" s="117">
        <f t="shared" si="88"/>
        <v>7.4</v>
      </c>
      <c r="HB8" s="118" t="str">
        <f t="shared" si="89"/>
        <v>B</v>
      </c>
      <c r="HC8" s="119">
        <f t="shared" si="90"/>
        <v>3</v>
      </c>
      <c r="HD8" s="119" t="str">
        <f t="shared" si="91"/>
        <v>3.0</v>
      </c>
      <c r="HE8" s="137">
        <v>4</v>
      </c>
      <c r="HF8" s="138">
        <v>4</v>
      </c>
      <c r="HG8" s="148">
        <v>6.4</v>
      </c>
      <c r="HH8" s="239">
        <v>8</v>
      </c>
      <c r="HI8" s="239"/>
      <c r="HJ8" s="116">
        <f t="shared" si="92"/>
        <v>7.4</v>
      </c>
      <c r="HK8" s="117">
        <f t="shared" si="93"/>
        <v>7.4</v>
      </c>
      <c r="HL8" s="118" t="str">
        <f t="shared" si="94"/>
        <v>B</v>
      </c>
      <c r="HM8" s="119">
        <f t="shared" si="95"/>
        <v>3</v>
      </c>
      <c r="HN8" s="119" t="str">
        <f t="shared" si="96"/>
        <v>3.0</v>
      </c>
      <c r="HO8" s="137">
        <v>3</v>
      </c>
      <c r="HP8" s="138">
        <v>3</v>
      </c>
      <c r="HQ8" s="148">
        <v>6</v>
      </c>
      <c r="HR8" s="189">
        <v>5</v>
      </c>
      <c r="HS8" s="189"/>
      <c r="HT8" s="116">
        <f t="shared" si="97"/>
        <v>5.4</v>
      </c>
      <c r="HU8" s="117">
        <f t="shared" si="98"/>
        <v>5.4</v>
      </c>
      <c r="HV8" s="118" t="str">
        <f t="shared" si="99"/>
        <v>D+</v>
      </c>
      <c r="HW8" s="119">
        <f t="shared" si="100"/>
        <v>1.5</v>
      </c>
      <c r="HX8" s="119" t="str">
        <f t="shared" si="101"/>
        <v>1.5</v>
      </c>
      <c r="HY8" s="137">
        <v>2</v>
      </c>
      <c r="HZ8" s="138">
        <v>2</v>
      </c>
      <c r="IA8" s="148">
        <v>7.3</v>
      </c>
      <c r="IB8" s="189">
        <v>7</v>
      </c>
      <c r="IC8" s="189"/>
      <c r="ID8" s="116">
        <f t="shared" si="102"/>
        <v>7.1</v>
      </c>
      <c r="IE8" s="117">
        <f t="shared" si="103"/>
        <v>7.1</v>
      </c>
      <c r="IF8" s="118" t="str">
        <f t="shared" si="104"/>
        <v>B</v>
      </c>
      <c r="IG8" s="119">
        <f t="shared" si="105"/>
        <v>3</v>
      </c>
      <c r="IH8" s="119" t="str">
        <f t="shared" si="106"/>
        <v>3.0</v>
      </c>
      <c r="II8" s="137">
        <v>2</v>
      </c>
      <c r="IJ8" s="138">
        <v>2</v>
      </c>
      <c r="IK8" s="148">
        <v>6.2</v>
      </c>
      <c r="IL8" s="239">
        <v>7</v>
      </c>
      <c r="IM8" s="239"/>
      <c r="IN8" s="116">
        <f t="shared" si="107"/>
        <v>6.7</v>
      </c>
      <c r="IO8" s="117">
        <f t="shared" si="108"/>
        <v>6.7</v>
      </c>
      <c r="IP8" s="118" t="str">
        <f t="shared" si="109"/>
        <v>C+</v>
      </c>
      <c r="IQ8" s="119">
        <f t="shared" si="110"/>
        <v>2.5</v>
      </c>
      <c r="IR8" s="119" t="str">
        <f t="shared" si="111"/>
        <v>2.5</v>
      </c>
      <c r="IS8" s="137">
        <v>2</v>
      </c>
      <c r="IT8" s="138">
        <v>2</v>
      </c>
      <c r="IU8" s="301">
        <f t="shared" si="112"/>
        <v>18</v>
      </c>
      <c r="IV8" s="310">
        <f t="shared" si="113"/>
        <v>2.6111111111111112</v>
      </c>
      <c r="IW8" s="312" t="str">
        <f t="shared" si="114"/>
        <v>2.61</v>
      </c>
      <c r="IX8" s="130"/>
      <c r="IY8" s="130"/>
      <c r="IZ8" s="130"/>
      <c r="JA8" s="130"/>
      <c r="JB8" s="130"/>
      <c r="JC8" s="130"/>
      <c r="JD8" s="130"/>
      <c r="JE8" s="130"/>
      <c r="JF8" s="130"/>
      <c r="JG8" s="131"/>
    </row>
    <row r="9" spans="1:267" ht="18">
      <c r="A9" s="22">
        <v>10</v>
      </c>
      <c r="B9" s="43" t="s">
        <v>167</v>
      </c>
      <c r="C9" s="52" t="s">
        <v>194</v>
      </c>
      <c r="D9" s="53" t="s">
        <v>195</v>
      </c>
      <c r="E9" s="54" t="s">
        <v>196</v>
      </c>
      <c r="F9" s="54"/>
      <c r="G9" s="55" t="s">
        <v>197</v>
      </c>
      <c r="H9" s="37" t="s">
        <v>47</v>
      </c>
      <c r="I9" s="22" t="s">
        <v>631</v>
      </c>
      <c r="J9" s="18" t="s">
        <v>37</v>
      </c>
      <c r="K9" s="364" t="s">
        <v>38</v>
      </c>
      <c r="L9" s="365"/>
      <c r="M9" s="365"/>
      <c r="N9" s="365"/>
      <c r="O9" s="365"/>
      <c r="P9" s="365"/>
      <c r="Q9" s="365"/>
      <c r="R9" s="365"/>
      <c r="S9" s="365"/>
      <c r="T9" s="365"/>
      <c r="U9" s="365"/>
      <c r="V9" s="365"/>
      <c r="W9" s="365"/>
      <c r="X9" s="365"/>
      <c r="Y9" s="365"/>
      <c r="Z9" s="365"/>
      <c r="AA9" s="365"/>
      <c r="AB9" s="365"/>
      <c r="AC9" s="365"/>
      <c r="AD9" s="365"/>
      <c r="AE9" s="365"/>
      <c r="AF9" s="365"/>
      <c r="AG9" s="365"/>
      <c r="AH9" s="365"/>
      <c r="AI9" s="365"/>
      <c r="AJ9" s="365"/>
      <c r="AK9" s="365"/>
      <c r="AL9" s="365"/>
      <c r="AM9" s="365"/>
      <c r="AN9" s="365"/>
      <c r="AO9" s="365"/>
      <c r="AP9" s="365"/>
      <c r="AQ9" s="365"/>
      <c r="AR9" s="365"/>
      <c r="AS9" s="365"/>
      <c r="AT9" s="365"/>
      <c r="AU9" s="365"/>
      <c r="AV9" s="6">
        <v>6.3</v>
      </c>
      <c r="AW9" s="3" t="str">
        <f t="shared" si="0"/>
        <v>C</v>
      </c>
      <c r="AX9" s="4">
        <f t="shared" si="1"/>
        <v>2</v>
      </c>
      <c r="AY9" s="13" t="str">
        <f t="shared" si="2"/>
        <v>2.0</v>
      </c>
      <c r="AZ9" s="15">
        <v>7</v>
      </c>
      <c r="BA9" s="3" t="str">
        <f t="shared" si="3"/>
        <v>B</v>
      </c>
      <c r="BB9" s="4">
        <f t="shared" si="4"/>
        <v>3</v>
      </c>
      <c r="BC9" s="122" t="str">
        <f t="shared" si="5"/>
        <v>3.0</v>
      </c>
      <c r="BD9" s="148">
        <v>7.8</v>
      </c>
      <c r="BE9" s="239">
        <v>8</v>
      </c>
      <c r="BF9" s="215"/>
      <c r="BG9" s="116">
        <f t="shared" si="6"/>
        <v>7.9</v>
      </c>
      <c r="BH9" s="117">
        <f t="shared" si="7"/>
        <v>7.9</v>
      </c>
      <c r="BI9" s="118" t="str">
        <f t="shared" si="8"/>
        <v>B</v>
      </c>
      <c r="BJ9" s="119">
        <f t="shared" si="9"/>
        <v>3</v>
      </c>
      <c r="BK9" s="119" t="str">
        <f t="shared" si="10"/>
        <v>3.0</v>
      </c>
      <c r="BL9" s="137">
        <v>2</v>
      </c>
      <c r="BM9" s="138">
        <v>2</v>
      </c>
      <c r="BN9" s="200">
        <v>8.1999999999999993</v>
      </c>
      <c r="BO9" s="225">
        <v>5</v>
      </c>
      <c r="BP9" s="225"/>
      <c r="BQ9" s="116">
        <f t="shared" si="11"/>
        <v>6.3</v>
      </c>
      <c r="BR9" s="117">
        <f t="shared" si="12"/>
        <v>6.3</v>
      </c>
      <c r="BS9" s="118" t="str">
        <f t="shared" si="13"/>
        <v>C</v>
      </c>
      <c r="BT9" s="119">
        <f t="shared" si="14"/>
        <v>2</v>
      </c>
      <c r="BU9" s="119" t="str">
        <f t="shared" si="15"/>
        <v>2.0</v>
      </c>
      <c r="BV9" s="137">
        <v>4</v>
      </c>
      <c r="BW9" s="138">
        <v>4</v>
      </c>
      <c r="BX9" s="191">
        <v>7.9</v>
      </c>
      <c r="BY9" s="239">
        <v>9</v>
      </c>
      <c r="BZ9" s="239"/>
      <c r="CA9" s="116">
        <f t="shared" si="16"/>
        <v>8.6</v>
      </c>
      <c r="CB9" s="117">
        <f t="shared" si="17"/>
        <v>8.6</v>
      </c>
      <c r="CC9" s="118" t="str">
        <f t="shared" si="18"/>
        <v>A</v>
      </c>
      <c r="CD9" s="119">
        <f t="shared" si="19"/>
        <v>4</v>
      </c>
      <c r="CE9" s="119" t="str">
        <f t="shared" si="20"/>
        <v>4.0</v>
      </c>
      <c r="CF9" s="137">
        <v>4</v>
      </c>
      <c r="CG9" s="138">
        <v>4</v>
      </c>
      <c r="CH9" s="148">
        <v>7</v>
      </c>
      <c r="CI9" s="189">
        <v>6</v>
      </c>
      <c r="CJ9" s="189"/>
      <c r="CK9" s="116">
        <f t="shared" si="21"/>
        <v>6.4</v>
      </c>
      <c r="CL9" s="117">
        <f t="shared" si="22"/>
        <v>6.4</v>
      </c>
      <c r="CM9" s="118" t="str">
        <f t="shared" si="23"/>
        <v>C</v>
      </c>
      <c r="CN9" s="119">
        <f t="shared" si="24"/>
        <v>2</v>
      </c>
      <c r="CO9" s="119" t="str">
        <f t="shared" si="25"/>
        <v>2.0</v>
      </c>
      <c r="CP9" s="137">
        <v>2</v>
      </c>
      <c r="CQ9" s="138">
        <v>2</v>
      </c>
      <c r="CR9" s="148">
        <v>7.3</v>
      </c>
      <c r="CS9" s="189">
        <v>8</v>
      </c>
      <c r="CT9" s="189"/>
      <c r="CU9" s="116">
        <f t="shared" si="26"/>
        <v>7.7</v>
      </c>
      <c r="CV9" s="117">
        <f t="shared" si="27"/>
        <v>7.7</v>
      </c>
      <c r="CW9" s="118" t="str">
        <f t="shared" si="28"/>
        <v>B</v>
      </c>
      <c r="CX9" s="119">
        <f t="shared" si="29"/>
        <v>3</v>
      </c>
      <c r="CY9" s="119" t="str">
        <f t="shared" si="30"/>
        <v>3.0</v>
      </c>
      <c r="CZ9" s="137">
        <v>1</v>
      </c>
      <c r="DA9" s="157">
        <v>1</v>
      </c>
      <c r="DB9" s="248">
        <v>8.6999999999999993</v>
      </c>
      <c r="DC9" s="225">
        <v>9</v>
      </c>
      <c r="DD9" s="225"/>
      <c r="DE9" s="116">
        <f t="shared" si="31"/>
        <v>8.9</v>
      </c>
      <c r="DF9" s="117">
        <f t="shared" si="32"/>
        <v>8.9</v>
      </c>
      <c r="DG9" s="118" t="str">
        <f t="shared" si="33"/>
        <v>A</v>
      </c>
      <c r="DH9" s="119">
        <f t="shared" si="34"/>
        <v>4</v>
      </c>
      <c r="DI9" s="119" t="str">
        <f t="shared" si="35"/>
        <v>4.0</v>
      </c>
      <c r="DJ9" s="137">
        <v>2</v>
      </c>
      <c r="DK9" s="138">
        <v>2</v>
      </c>
      <c r="DL9" s="301">
        <f t="shared" si="36"/>
        <v>15</v>
      </c>
      <c r="DM9" s="310">
        <f t="shared" si="37"/>
        <v>3</v>
      </c>
      <c r="DN9" s="312" t="str">
        <f t="shared" si="38"/>
        <v>3.00</v>
      </c>
      <c r="DO9" s="296" t="str">
        <f t="shared" si="39"/>
        <v>Lên lớp</v>
      </c>
      <c r="DP9" s="297">
        <f t="shared" si="40"/>
        <v>15</v>
      </c>
      <c r="DQ9" s="298">
        <f t="shared" si="41"/>
        <v>3</v>
      </c>
      <c r="DR9" s="296" t="str">
        <f t="shared" si="42"/>
        <v>Lên lớp</v>
      </c>
      <c r="DT9" s="148">
        <v>7.8</v>
      </c>
      <c r="DU9" s="239">
        <v>8</v>
      </c>
      <c r="DV9" s="239"/>
      <c r="DW9" s="116">
        <f t="shared" si="43"/>
        <v>7.9</v>
      </c>
      <c r="DX9" s="117">
        <f t="shared" si="44"/>
        <v>7.9</v>
      </c>
      <c r="DY9" s="118" t="str">
        <f t="shared" si="45"/>
        <v>B</v>
      </c>
      <c r="DZ9" s="119">
        <f t="shared" si="46"/>
        <v>3</v>
      </c>
      <c r="EA9" s="119" t="str">
        <f t="shared" si="47"/>
        <v>3.0</v>
      </c>
      <c r="EB9" s="137">
        <v>4</v>
      </c>
      <c r="EC9" s="138">
        <v>4</v>
      </c>
      <c r="ED9" s="148">
        <v>8</v>
      </c>
      <c r="EE9" s="189">
        <v>9</v>
      </c>
      <c r="EF9" s="189"/>
      <c r="EG9" s="116">
        <f t="shared" si="48"/>
        <v>8.6</v>
      </c>
      <c r="EH9" s="117">
        <f t="shared" si="49"/>
        <v>8.6</v>
      </c>
      <c r="EI9" s="118" t="str">
        <f t="shared" si="50"/>
        <v>A</v>
      </c>
      <c r="EJ9" s="119">
        <f t="shared" si="51"/>
        <v>4</v>
      </c>
      <c r="EK9" s="119" t="str">
        <f t="shared" si="52"/>
        <v>4.0</v>
      </c>
      <c r="EL9" s="137">
        <v>3</v>
      </c>
      <c r="EM9" s="138">
        <v>3</v>
      </c>
      <c r="EN9" s="209">
        <v>6.6</v>
      </c>
      <c r="EO9" s="189">
        <v>6</v>
      </c>
      <c r="EP9" s="189"/>
      <c r="EQ9" s="116">
        <f t="shared" si="53"/>
        <v>6.2</v>
      </c>
      <c r="ER9" s="117">
        <f t="shared" si="54"/>
        <v>6.2</v>
      </c>
      <c r="ES9" s="118" t="str">
        <f t="shared" si="55"/>
        <v>C</v>
      </c>
      <c r="ET9" s="119">
        <f t="shared" si="56"/>
        <v>2</v>
      </c>
      <c r="EU9" s="119" t="str">
        <f t="shared" si="57"/>
        <v>2.0</v>
      </c>
      <c r="EV9" s="137">
        <v>2</v>
      </c>
      <c r="EW9" s="138">
        <v>2</v>
      </c>
      <c r="EX9" s="395">
        <v>7.8</v>
      </c>
      <c r="EY9" s="256">
        <v>7</v>
      </c>
      <c r="EZ9" s="256"/>
      <c r="FA9" s="116">
        <f t="shared" si="58"/>
        <v>7.3</v>
      </c>
      <c r="FB9" s="117">
        <f t="shared" si="59"/>
        <v>7.3</v>
      </c>
      <c r="FC9" s="118" t="str">
        <f t="shared" si="60"/>
        <v>B</v>
      </c>
      <c r="FD9" s="119">
        <f t="shared" si="61"/>
        <v>3</v>
      </c>
      <c r="FE9" s="119" t="str">
        <f t="shared" si="62"/>
        <v>3.0</v>
      </c>
      <c r="FF9" s="137">
        <v>2</v>
      </c>
      <c r="FG9" s="138">
        <v>2</v>
      </c>
      <c r="FH9" s="148">
        <v>8</v>
      </c>
      <c r="FI9" s="189">
        <v>6</v>
      </c>
      <c r="FJ9" s="189"/>
      <c r="FK9" s="116">
        <f t="shared" si="63"/>
        <v>6.8</v>
      </c>
      <c r="FL9" s="117">
        <f t="shared" si="64"/>
        <v>6.8</v>
      </c>
      <c r="FM9" s="118" t="str">
        <f t="shared" si="65"/>
        <v>C+</v>
      </c>
      <c r="FN9" s="119">
        <f t="shared" si="66"/>
        <v>2.5</v>
      </c>
      <c r="FO9" s="119" t="str">
        <f t="shared" si="67"/>
        <v>2.5</v>
      </c>
      <c r="FP9" s="137">
        <v>4</v>
      </c>
      <c r="FQ9" s="138">
        <v>4</v>
      </c>
      <c r="FR9" s="301">
        <f t="shared" si="68"/>
        <v>15</v>
      </c>
      <c r="FS9" s="310">
        <f t="shared" si="69"/>
        <v>2.9333333333333331</v>
      </c>
      <c r="FT9" s="312" t="str">
        <f t="shared" si="70"/>
        <v>2.93</v>
      </c>
      <c r="FU9" s="189" t="str">
        <f t="shared" si="71"/>
        <v>Lên lớp</v>
      </c>
      <c r="FV9" s="526">
        <f t="shared" si="72"/>
        <v>30</v>
      </c>
      <c r="FW9" s="310">
        <f t="shared" si="73"/>
        <v>2.9666666666666668</v>
      </c>
      <c r="FX9" s="312" t="str">
        <f t="shared" si="74"/>
        <v>2.97</v>
      </c>
      <c r="FY9" s="527">
        <f t="shared" si="75"/>
        <v>30</v>
      </c>
      <c r="FZ9" s="528">
        <f t="shared" si="76"/>
        <v>2.9666666666666668</v>
      </c>
      <c r="GA9" s="529" t="str">
        <f t="shared" si="77"/>
        <v>Lên lớp</v>
      </c>
      <c r="GB9" s="131"/>
      <c r="GC9" s="209">
        <v>7.8</v>
      </c>
      <c r="GD9" s="239">
        <v>9</v>
      </c>
      <c r="GE9" s="239"/>
      <c r="GF9" s="116">
        <f t="shared" si="115"/>
        <v>8.5</v>
      </c>
      <c r="GG9" s="117">
        <f t="shared" si="78"/>
        <v>8.5</v>
      </c>
      <c r="GH9" s="118" t="str">
        <f t="shared" si="79"/>
        <v>A</v>
      </c>
      <c r="GI9" s="119">
        <f t="shared" si="80"/>
        <v>4</v>
      </c>
      <c r="GJ9" s="119" t="str">
        <f t="shared" si="81"/>
        <v>4.0</v>
      </c>
      <c r="GK9" s="137">
        <v>2</v>
      </c>
      <c r="GL9" s="138">
        <v>2</v>
      </c>
      <c r="GM9" s="191">
        <v>8.6</v>
      </c>
      <c r="GN9" s="239">
        <v>8</v>
      </c>
      <c r="GO9" s="239"/>
      <c r="GP9" s="116">
        <f t="shared" si="82"/>
        <v>8.1999999999999993</v>
      </c>
      <c r="GQ9" s="117">
        <f t="shared" si="83"/>
        <v>8.1999999999999993</v>
      </c>
      <c r="GR9" s="118" t="str">
        <f t="shared" si="84"/>
        <v>B+</v>
      </c>
      <c r="GS9" s="119">
        <f t="shared" si="85"/>
        <v>3.5</v>
      </c>
      <c r="GT9" s="119" t="str">
        <f t="shared" si="86"/>
        <v>3.5</v>
      </c>
      <c r="GU9" s="137">
        <v>3</v>
      </c>
      <c r="GV9" s="138">
        <v>3</v>
      </c>
      <c r="GW9" s="148">
        <v>8.1</v>
      </c>
      <c r="GX9" s="239">
        <v>9</v>
      </c>
      <c r="GY9" s="239"/>
      <c r="GZ9" s="116">
        <f t="shared" si="87"/>
        <v>8.6</v>
      </c>
      <c r="HA9" s="117">
        <f t="shared" si="88"/>
        <v>8.6</v>
      </c>
      <c r="HB9" s="118" t="str">
        <f t="shared" si="89"/>
        <v>A</v>
      </c>
      <c r="HC9" s="119">
        <f t="shared" si="90"/>
        <v>4</v>
      </c>
      <c r="HD9" s="119" t="str">
        <f t="shared" si="91"/>
        <v>4.0</v>
      </c>
      <c r="HE9" s="137">
        <v>4</v>
      </c>
      <c r="HF9" s="138">
        <v>4</v>
      </c>
      <c r="HG9" s="148">
        <v>7.9</v>
      </c>
      <c r="HH9" s="239">
        <v>9</v>
      </c>
      <c r="HI9" s="239"/>
      <c r="HJ9" s="116">
        <f t="shared" si="92"/>
        <v>8.6</v>
      </c>
      <c r="HK9" s="117">
        <f t="shared" si="93"/>
        <v>8.6</v>
      </c>
      <c r="HL9" s="118" t="str">
        <f t="shared" si="94"/>
        <v>A</v>
      </c>
      <c r="HM9" s="119">
        <f t="shared" si="95"/>
        <v>4</v>
      </c>
      <c r="HN9" s="119" t="str">
        <f t="shared" si="96"/>
        <v>4.0</v>
      </c>
      <c r="HO9" s="137">
        <v>3</v>
      </c>
      <c r="HP9" s="138">
        <v>3</v>
      </c>
      <c r="HQ9" s="148">
        <v>7</v>
      </c>
      <c r="HR9" s="189">
        <v>9</v>
      </c>
      <c r="HS9" s="189"/>
      <c r="HT9" s="116">
        <f t="shared" si="97"/>
        <v>8.1999999999999993</v>
      </c>
      <c r="HU9" s="117">
        <f t="shared" si="98"/>
        <v>8.1999999999999993</v>
      </c>
      <c r="HV9" s="118" t="str">
        <f t="shared" si="99"/>
        <v>B+</v>
      </c>
      <c r="HW9" s="119">
        <f t="shared" si="100"/>
        <v>3.5</v>
      </c>
      <c r="HX9" s="119" t="str">
        <f t="shared" si="101"/>
        <v>3.5</v>
      </c>
      <c r="HY9" s="137">
        <v>2</v>
      </c>
      <c r="HZ9" s="138">
        <v>2</v>
      </c>
      <c r="IA9" s="148">
        <v>8.6999999999999993</v>
      </c>
      <c r="IB9" s="189">
        <v>8</v>
      </c>
      <c r="IC9" s="189"/>
      <c r="ID9" s="116">
        <f t="shared" si="102"/>
        <v>8.3000000000000007</v>
      </c>
      <c r="IE9" s="117">
        <f t="shared" si="103"/>
        <v>8.3000000000000007</v>
      </c>
      <c r="IF9" s="118" t="str">
        <f t="shared" si="104"/>
        <v>B+</v>
      </c>
      <c r="IG9" s="119">
        <f t="shared" si="105"/>
        <v>3.5</v>
      </c>
      <c r="IH9" s="119" t="str">
        <f t="shared" si="106"/>
        <v>3.5</v>
      </c>
      <c r="II9" s="137">
        <v>2</v>
      </c>
      <c r="IJ9" s="138">
        <v>2</v>
      </c>
      <c r="IK9" s="148">
        <v>7.8</v>
      </c>
      <c r="IL9" s="239">
        <v>8</v>
      </c>
      <c r="IM9" s="239"/>
      <c r="IN9" s="116">
        <f t="shared" si="107"/>
        <v>7.9</v>
      </c>
      <c r="IO9" s="117">
        <f t="shared" si="108"/>
        <v>7.9</v>
      </c>
      <c r="IP9" s="118" t="str">
        <f t="shared" si="109"/>
        <v>B</v>
      </c>
      <c r="IQ9" s="119">
        <f t="shared" si="110"/>
        <v>3</v>
      </c>
      <c r="IR9" s="119" t="str">
        <f t="shared" si="111"/>
        <v>3.0</v>
      </c>
      <c r="IS9" s="137">
        <v>2</v>
      </c>
      <c r="IT9" s="138">
        <v>2</v>
      </c>
      <c r="IU9" s="301">
        <f t="shared" si="112"/>
        <v>18</v>
      </c>
      <c r="IV9" s="310">
        <f t="shared" si="113"/>
        <v>3.6944444444444446</v>
      </c>
      <c r="IW9" s="312" t="str">
        <f t="shared" si="114"/>
        <v>3.69</v>
      </c>
      <c r="IX9" s="130"/>
      <c r="IY9" s="130"/>
      <c r="IZ9" s="130"/>
      <c r="JA9" s="130"/>
      <c r="JB9" s="130"/>
      <c r="JC9" s="130"/>
      <c r="JD9" s="130"/>
      <c r="JE9" s="130"/>
      <c r="JF9" s="130"/>
      <c r="JG9" s="131"/>
    </row>
    <row r="10" spans="1:267" ht="18">
      <c r="A10" s="22">
        <v>11</v>
      </c>
      <c r="B10" s="43" t="s">
        <v>167</v>
      </c>
      <c r="C10" s="52" t="s">
        <v>198</v>
      </c>
      <c r="D10" s="53" t="s">
        <v>18</v>
      </c>
      <c r="E10" s="54" t="s">
        <v>199</v>
      </c>
      <c r="F10" s="54"/>
      <c r="G10" s="55" t="s">
        <v>200</v>
      </c>
      <c r="H10" s="37" t="s">
        <v>36</v>
      </c>
      <c r="I10" s="22" t="s">
        <v>67</v>
      </c>
      <c r="J10" s="18" t="s">
        <v>37</v>
      </c>
      <c r="K10" s="364" t="s">
        <v>38</v>
      </c>
      <c r="L10" s="365"/>
      <c r="M10" s="365"/>
      <c r="N10" s="365"/>
      <c r="O10" s="365"/>
      <c r="P10" s="365"/>
      <c r="Q10" s="365"/>
      <c r="R10" s="365"/>
      <c r="S10" s="365"/>
      <c r="T10" s="365"/>
      <c r="U10" s="365"/>
      <c r="V10" s="365"/>
      <c r="W10" s="365"/>
      <c r="X10" s="365"/>
      <c r="Y10" s="365"/>
      <c r="Z10" s="365"/>
      <c r="AA10" s="365"/>
      <c r="AB10" s="365"/>
      <c r="AC10" s="365"/>
      <c r="AD10" s="365"/>
      <c r="AE10" s="365"/>
      <c r="AF10" s="365"/>
      <c r="AG10" s="365"/>
      <c r="AH10" s="365"/>
      <c r="AI10" s="365"/>
      <c r="AJ10" s="365"/>
      <c r="AK10" s="365"/>
      <c r="AL10" s="365"/>
      <c r="AM10" s="365"/>
      <c r="AN10" s="365"/>
      <c r="AO10" s="365"/>
      <c r="AP10" s="365"/>
      <c r="AQ10" s="365"/>
      <c r="AR10" s="365"/>
      <c r="AS10" s="365"/>
      <c r="AT10" s="365"/>
      <c r="AU10" s="365"/>
      <c r="AV10" s="6">
        <v>5.7</v>
      </c>
      <c r="AW10" s="3" t="str">
        <f t="shared" si="0"/>
        <v>C</v>
      </c>
      <c r="AX10" s="4">
        <f t="shared" si="1"/>
        <v>2</v>
      </c>
      <c r="AY10" s="13" t="str">
        <f t="shared" si="2"/>
        <v>2.0</v>
      </c>
      <c r="AZ10" s="15">
        <v>7</v>
      </c>
      <c r="BA10" s="3" t="str">
        <f t="shared" si="3"/>
        <v>B</v>
      </c>
      <c r="BB10" s="4">
        <f t="shared" si="4"/>
        <v>3</v>
      </c>
      <c r="BC10" s="122" t="str">
        <f t="shared" si="5"/>
        <v>3.0</v>
      </c>
      <c r="BD10" s="171">
        <v>0.4</v>
      </c>
      <c r="BE10" s="239"/>
      <c r="BF10" s="215"/>
      <c r="BG10" s="116">
        <f t="shared" si="6"/>
        <v>0.2</v>
      </c>
      <c r="BH10" s="117">
        <f t="shared" si="7"/>
        <v>0.2</v>
      </c>
      <c r="BI10" s="118" t="str">
        <f t="shared" si="8"/>
        <v>F</v>
      </c>
      <c r="BJ10" s="119">
        <f t="shared" si="9"/>
        <v>0</v>
      </c>
      <c r="BK10" s="119" t="str">
        <f t="shared" si="10"/>
        <v>0.0</v>
      </c>
      <c r="BL10" s="137">
        <v>2</v>
      </c>
      <c r="BM10" s="138"/>
      <c r="BN10" s="200">
        <v>6.5</v>
      </c>
      <c r="BO10" s="225">
        <v>4</v>
      </c>
      <c r="BP10" s="225"/>
      <c r="BQ10" s="116">
        <f t="shared" si="11"/>
        <v>5</v>
      </c>
      <c r="BR10" s="117">
        <f t="shared" si="12"/>
        <v>5</v>
      </c>
      <c r="BS10" s="118" t="str">
        <f t="shared" si="13"/>
        <v>D+</v>
      </c>
      <c r="BT10" s="119">
        <f t="shared" si="14"/>
        <v>1.5</v>
      </c>
      <c r="BU10" s="119" t="str">
        <f t="shared" si="15"/>
        <v>1.5</v>
      </c>
      <c r="BV10" s="137">
        <v>4</v>
      </c>
      <c r="BW10" s="138">
        <v>4</v>
      </c>
      <c r="BX10" s="191">
        <v>6.9</v>
      </c>
      <c r="BY10" s="239">
        <v>7</v>
      </c>
      <c r="BZ10" s="239"/>
      <c r="CA10" s="116">
        <f t="shared" si="16"/>
        <v>7</v>
      </c>
      <c r="CB10" s="117">
        <f t="shared" si="17"/>
        <v>7</v>
      </c>
      <c r="CC10" s="118" t="str">
        <f t="shared" si="18"/>
        <v>B</v>
      </c>
      <c r="CD10" s="119">
        <f t="shared" si="19"/>
        <v>3</v>
      </c>
      <c r="CE10" s="119" t="str">
        <f t="shared" si="20"/>
        <v>3.0</v>
      </c>
      <c r="CF10" s="137">
        <v>4</v>
      </c>
      <c r="CG10" s="138">
        <v>4</v>
      </c>
      <c r="CH10" s="148">
        <v>6</v>
      </c>
      <c r="CI10" s="189">
        <v>7</v>
      </c>
      <c r="CJ10" s="189"/>
      <c r="CK10" s="116">
        <f t="shared" si="21"/>
        <v>6.6</v>
      </c>
      <c r="CL10" s="117">
        <f t="shared" si="22"/>
        <v>6.6</v>
      </c>
      <c r="CM10" s="118" t="str">
        <f t="shared" si="23"/>
        <v>C+</v>
      </c>
      <c r="CN10" s="119">
        <f t="shared" si="24"/>
        <v>2.5</v>
      </c>
      <c r="CO10" s="119" t="str">
        <f t="shared" si="25"/>
        <v>2.5</v>
      </c>
      <c r="CP10" s="137">
        <v>2</v>
      </c>
      <c r="CQ10" s="138">
        <v>2</v>
      </c>
      <c r="CR10" s="148">
        <v>7.3</v>
      </c>
      <c r="CS10" s="189">
        <v>7</v>
      </c>
      <c r="CT10" s="189"/>
      <c r="CU10" s="116">
        <f t="shared" si="26"/>
        <v>7.1</v>
      </c>
      <c r="CV10" s="117">
        <f t="shared" si="27"/>
        <v>7.1</v>
      </c>
      <c r="CW10" s="118" t="str">
        <f t="shared" si="28"/>
        <v>B</v>
      </c>
      <c r="CX10" s="119">
        <f t="shared" si="29"/>
        <v>3</v>
      </c>
      <c r="CY10" s="119" t="str">
        <f t="shared" si="30"/>
        <v>3.0</v>
      </c>
      <c r="CZ10" s="137">
        <v>1</v>
      </c>
      <c r="DA10" s="157">
        <v>1</v>
      </c>
      <c r="DB10" s="248">
        <v>8.6999999999999993</v>
      </c>
      <c r="DC10" s="225">
        <v>7</v>
      </c>
      <c r="DD10" s="225"/>
      <c r="DE10" s="116">
        <f t="shared" si="31"/>
        <v>7.7</v>
      </c>
      <c r="DF10" s="117">
        <f t="shared" si="32"/>
        <v>7.7</v>
      </c>
      <c r="DG10" s="118" t="str">
        <f t="shared" si="33"/>
        <v>B</v>
      </c>
      <c r="DH10" s="119">
        <f t="shared" si="34"/>
        <v>3</v>
      </c>
      <c r="DI10" s="119" t="str">
        <f t="shared" si="35"/>
        <v>3.0</v>
      </c>
      <c r="DJ10" s="137">
        <v>2</v>
      </c>
      <c r="DK10" s="138">
        <v>2</v>
      </c>
      <c r="DL10" s="301">
        <f t="shared" si="36"/>
        <v>15</v>
      </c>
      <c r="DM10" s="310">
        <f t="shared" si="37"/>
        <v>2.1333333333333333</v>
      </c>
      <c r="DN10" s="312" t="str">
        <f t="shared" si="38"/>
        <v>2.13</v>
      </c>
      <c r="DO10" s="296" t="str">
        <f t="shared" si="39"/>
        <v>Lên lớp</v>
      </c>
      <c r="DP10" s="297">
        <f t="shared" si="40"/>
        <v>13</v>
      </c>
      <c r="DQ10" s="298">
        <f t="shared" si="41"/>
        <v>2.4615384615384617</v>
      </c>
      <c r="DR10" s="296" t="str">
        <f t="shared" si="42"/>
        <v>Lên lớp</v>
      </c>
      <c r="DT10" s="148">
        <v>6.2</v>
      </c>
      <c r="DU10" s="239">
        <v>7</v>
      </c>
      <c r="DV10" s="239"/>
      <c r="DW10" s="116">
        <f t="shared" si="43"/>
        <v>6.7</v>
      </c>
      <c r="DX10" s="117">
        <f t="shared" si="44"/>
        <v>6.7</v>
      </c>
      <c r="DY10" s="118" t="str">
        <f t="shared" si="45"/>
        <v>C+</v>
      </c>
      <c r="DZ10" s="119">
        <f t="shared" si="46"/>
        <v>2.5</v>
      </c>
      <c r="EA10" s="119" t="str">
        <f t="shared" si="47"/>
        <v>2.5</v>
      </c>
      <c r="EB10" s="137">
        <v>4</v>
      </c>
      <c r="EC10" s="138">
        <v>4</v>
      </c>
      <c r="ED10" s="148">
        <v>5.6</v>
      </c>
      <c r="EE10" s="189">
        <v>6</v>
      </c>
      <c r="EF10" s="189"/>
      <c r="EG10" s="116">
        <f t="shared" si="48"/>
        <v>5.8</v>
      </c>
      <c r="EH10" s="117">
        <f t="shared" si="49"/>
        <v>5.8</v>
      </c>
      <c r="EI10" s="118" t="str">
        <f t="shared" si="50"/>
        <v>C</v>
      </c>
      <c r="EJ10" s="119">
        <f t="shared" si="51"/>
        <v>2</v>
      </c>
      <c r="EK10" s="119" t="str">
        <f t="shared" si="52"/>
        <v>2.0</v>
      </c>
      <c r="EL10" s="137">
        <v>3</v>
      </c>
      <c r="EM10" s="138">
        <v>3</v>
      </c>
      <c r="EN10" s="209">
        <v>5.4</v>
      </c>
      <c r="EO10" s="189">
        <v>8</v>
      </c>
      <c r="EP10" s="189"/>
      <c r="EQ10" s="116">
        <f t="shared" si="53"/>
        <v>7</v>
      </c>
      <c r="ER10" s="117">
        <f t="shared" si="54"/>
        <v>7</v>
      </c>
      <c r="ES10" s="118" t="str">
        <f t="shared" si="55"/>
        <v>B</v>
      </c>
      <c r="ET10" s="119">
        <f t="shared" si="56"/>
        <v>3</v>
      </c>
      <c r="EU10" s="119" t="str">
        <f t="shared" si="57"/>
        <v>3.0</v>
      </c>
      <c r="EV10" s="137">
        <v>2</v>
      </c>
      <c r="EW10" s="138">
        <v>2</v>
      </c>
      <c r="EX10" s="395">
        <v>5.4</v>
      </c>
      <c r="EY10" s="256">
        <v>6</v>
      </c>
      <c r="EZ10" s="256"/>
      <c r="FA10" s="116">
        <f t="shared" si="58"/>
        <v>5.8</v>
      </c>
      <c r="FB10" s="117">
        <f t="shared" si="59"/>
        <v>5.8</v>
      </c>
      <c r="FC10" s="118" t="str">
        <f t="shared" si="60"/>
        <v>C</v>
      </c>
      <c r="FD10" s="119">
        <f t="shared" si="61"/>
        <v>2</v>
      </c>
      <c r="FE10" s="119" t="str">
        <f t="shared" si="62"/>
        <v>2.0</v>
      </c>
      <c r="FF10" s="137">
        <v>2</v>
      </c>
      <c r="FG10" s="138">
        <v>2</v>
      </c>
      <c r="FH10" s="171">
        <v>3.2</v>
      </c>
      <c r="FI10" s="189"/>
      <c r="FJ10" s="189"/>
      <c r="FK10" s="116">
        <f t="shared" si="63"/>
        <v>1.3</v>
      </c>
      <c r="FL10" s="117">
        <f t="shared" si="64"/>
        <v>1.3</v>
      </c>
      <c r="FM10" s="118" t="str">
        <f t="shared" si="65"/>
        <v>F</v>
      </c>
      <c r="FN10" s="119">
        <f t="shared" si="66"/>
        <v>0</v>
      </c>
      <c r="FO10" s="119" t="str">
        <f t="shared" si="67"/>
        <v>0.0</v>
      </c>
      <c r="FP10" s="137">
        <v>4</v>
      </c>
      <c r="FQ10" s="138"/>
      <c r="FR10" s="301">
        <f t="shared" si="68"/>
        <v>15</v>
      </c>
      <c r="FS10" s="310">
        <f t="shared" si="69"/>
        <v>1.7333333333333334</v>
      </c>
      <c r="FT10" s="312" t="str">
        <f t="shared" si="70"/>
        <v>1.73</v>
      </c>
      <c r="FU10" s="189" t="str">
        <f t="shared" si="71"/>
        <v>Lên lớp</v>
      </c>
      <c r="FV10" s="526">
        <f t="shared" si="72"/>
        <v>30</v>
      </c>
      <c r="FW10" s="310">
        <f t="shared" si="73"/>
        <v>1.9333333333333333</v>
      </c>
      <c r="FX10" s="312" t="str">
        <f t="shared" si="74"/>
        <v>1.93</v>
      </c>
      <c r="FY10" s="527">
        <f t="shared" si="75"/>
        <v>24</v>
      </c>
      <c r="FZ10" s="528">
        <f t="shared" si="76"/>
        <v>2.4166666666666665</v>
      </c>
      <c r="GA10" s="529" t="str">
        <f t="shared" si="77"/>
        <v>Lên lớp</v>
      </c>
      <c r="GB10" s="131"/>
      <c r="GC10" s="209">
        <v>6.2</v>
      </c>
      <c r="GD10" s="239">
        <v>9</v>
      </c>
      <c r="GE10" s="239"/>
      <c r="GF10" s="116">
        <f t="shared" si="115"/>
        <v>7.9</v>
      </c>
      <c r="GG10" s="117">
        <f t="shared" si="78"/>
        <v>7.9</v>
      </c>
      <c r="GH10" s="118" t="str">
        <f t="shared" si="79"/>
        <v>B</v>
      </c>
      <c r="GI10" s="119">
        <f t="shared" si="80"/>
        <v>3</v>
      </c>
      <c r="GJ10" s="119" t="str">
        <f t="shared" si="81"/>
        <v>3.0</v>
      </c>
      <c r="GK10" s="137">
        <v>2</v>
      </c>
      <c r="GL10" s="138">
        <v>2</v>
      </c>
      <c r="GM10" s="191">
        <v>6.8</v>
      </c>
      <c r="GN10" s="239">
        <v>8</v>
      </c>
      <c r="GO10" s="239"/>
      <c r="GP10" s="116">
        <f t="shared" si="82"/>
        <v>7.5</v>
      </c>
      <c r="GQ10" s="117">
        <f t="shared" si="83"/>
        <v>7.5</v>
      </c>
      <c r="GR10" s="118" t="str">
        <f t="shared" si="84"/>
        <v>B</v>
      </c>
      <c r="GS10" s="119">
        <f t="shared" si="85"/>
        <v>3</v>
      </c>
      <c r="GT10" s="119" t="str">
        <f t="shared" si="86"/>
        <v>3.0</v>
      </c>
      <c r="GU10" s="137">
        <v>3</v>
      </c>
      <c r="GV10" s="138">
        <v>3</v>
      </c>
      <c r="GW10" s="148">
        <v>5.8</v>
      </c>
      <c r="GX10" s="239">
        <v>8</v>
      </c>
      <c r="GY10" s="239"/>
      <c r="GZ10" s="116">
        <f t="shared" si="87"/>
        <v>7.1</v>
      </c>
      <c r="HA10" s="117">
        <f t="shared" si="88"/>
        <v>7.1</v>
      </c>
      <c r="HB10" s="118" t="str">
        <f t="shared" si="89"/>
        <v>B</v>
      </c>
      <c r="HC10" s="119">
        <f t="shared" si="90"/>
        <v>3</v>
      </c>
      <c r="HD10" s="119" t="str">
        <f t="shared" si="91"/>
        <v>3.0</v>
      </c>
      <c r="HE10" s="137">
        <v>4</v>
      </c>
      <c r="HF10" s="138">
        <v>4</v>
      </c>
      <c r="HG10" s="148">
        <v>5.9</v>
      </c>
      <c r="HH10" s="239">
        <v>5</v>
      </c>
      <c r="HI10" s="239"/>
      <c r="HJ10" s="116">
        <f t="shared" si="92"/>
        <v>5.4</v>
      </c>
      <c r="HK10" s="117">
        <f t="shared" si="93"/>
        <v>5.4</v>
      </c>
      <c r="HL10" s="118" t="str">
        <f t="shared" si="94"/>
        <v>D+</v>
      </c>
      <c r="HM10" s="119">
        <f t="shared" si="95"/>
        <v>1.5</v>
      </c>
      <c r="HN10" s="119" t="str">
        <f t="shared" si="96"/>
        <v>1.5</v>
      </c>
      <c r="HO10" s="137">
        <v>3</v>
      </c>
      <c r="HP10" s="138">
        <v>3</v>
      </c>
      <c r="HQ10" s="148">
        <v>5.4</v>
      </c>
      <c r="HR10" s="189">
        <v>6</v>
      </c>
      <c r="HS10" s="189"/>
      <c r="HT10" s="116">
        <f t="shared" si="97"/>
        <v>5.8</v>
      </c>
      <c r="HU10" s="117">
        <f t="shared" si="98"/>
        <v>5.8</v>
      </c>
      <c r="HV10" s="118" t="str">
        <f t="shared" si="99"/>
        <v>C</v>
      </c>
      <c r="HW10" s="119">
        <f t="shared" si="100"/>
        <v>2</v>
      </c>
      <c r="HX10" s="119" t="str">
        <f t="shared" si="101"/>
        <v>2.0</v>
      </c>
      <c r="HY10" s="137">
        <v>2</v>
      </c>
      <c r="HZ10" s="138">
        <v>2</v>
      </c>
      <c r="IA10" s="148">
        <v>5</v>
      </c>
      <c r="IB10" s="189">
        <v>5</v>
      </c>
      <c r="IC10" s="189"/>
      <c r="ID10" s="116">
        <f t="shared" si="102"/>
        <v>5</v>
      </c>
      <c r="IE10" s="117">
        <f t="shared" si="103"/>
        <v>5</v>
      </c>
      <c r="IF10" s="118" t="str">
        <f t="shared" si="104"/>
        <v>D+</v>
      </c>
      <c r="IG10" s="119">
        <f t="shared" si="105"/>
        <v>1.5</v>
      </c>
      <c r="IH10" s="119" t="str">
        <f t="shared" si="106"/>
        <v>1.5</v>
      </c>
      <c r="II10" s="137">
        <v>2</v>
      </c>
      <c r="IJ10" s="138">
        <v>2</v>
      </c>
      <c r="IK10" s="148">
        <v>6</v>
      </c>
      <c r="IL10" s="239">
        <v>7</v>
      </c>
      <c r="IM10" s="239"/>
      <c r="IN10" s="116">
        <f t="shared" si="107"/>
        <v>6.6</v>
      </c>
      <c r="IO10" s="117">
        <f t="shared" si="108"/>
        <v>6.6</v>
      </c>
      <c r="IP10" s="118" t="str">
        <f t="shared" si="109"/>
        <v>C+</v>
      </c>
      <c r="IQ10" s="119">
        <f t="shared" si="110"/>
        <v>2.5</v>
      </c>
      <c r="IR10" s="119" t="str">
        <f t="shared" si="111"/>
        <v>2.5</v>
      </c>
      <c r="IS10" s="137">
        <v>2</v>
      </c>
      <c r="IT10" s="138">
        <v>2</v>
      </c>
      <c r="IU10" s="301">
        <f t="shared" si="112"/>
        <v>18</v>
      </c>
      <c r="IV10" s="310">
        <f t="shared" si="113"/>
        <v>2.4166666666666665</v>
      </c>
      <c r="IW10" s="312" t="str">
        <f t="shared" si="114"/>
        <v>2.42</v>
      </c>
      <c r="IX10" s="130"/>
      <c r="IY10" s="130"/>
      <c r="IZ10" s="130"/>
      <c r="JA10" s="130"/>
      <c r="JB10" s="130"/>
      <c r="JC10" s="130"/>
      <c r="JD10" s="130"/>
      <c r="JE10" s="130"/>
      <c r="JF10" s="130"/>
      <c r="JG10" s="131"/>
    </row>
    <row r="11" spans="1:267" ht="18">
      <c r="A11" s="22">
        <v>12</v>
      </c>
      <c r="B11" s="43" t="s">
        <v>167</v>
      </c>
      <c r="C11" s="52" t="s">
        <v>201</v>
      </c>
      <c r="D11" s="53" t="s">
        <v>202</v>
      </c>
      <c r="E11" s="54" t="s">
        <v>203</v>
      </c>
      <c r="F11" s="54"/>
      <c r="G11" s="55" t="s">
        <v>204</v>
      </c>
      <c r="H11" s="37" t="s">
        <v>47</v>
      </c>
      <c r="I11" s="22" t="s">
        <v>205</v>
      </c>
      <c r="J11" s="18" t="s">
        <v>37</v>
      </c>
      <c r="K11" s="364" t="s">
        <v>38</v>
      </c>
      <c r="L11" s="365"/>
      <c r="M11" s="365"/>
      <c r="N11" s="365"/>
      <c r="O11" s="365"/>
      <c r="P11" s="365"/>
      <c r="Q11" s="365"/>
      <c r="R11" s="365"/>
      <c r="S11" s="365"/>
      <c r="T11" s="365"/>
      <c r="U11" s="365"/>
      <c r="V11" s="365"/>
      <c r="W11" s="365"/>
      <c r="X11" s="365"/>
      <c r="Y11" s="365"/>
      <c r="Z11" s="365"/>
      <c r="AA11" s="365"/>
      <c r="AB11" s="365"/>
      <c r="AC11" s="365"/>
      <c r="AD11" s="365"/>
      <c r="AE11" s="365"/>
      <c r="AF11" s="365"/>
      <c r="AG11" s="365"/>
      <c r="AH11" s="365"/>
      <c r="AI11" s="365"/>
      <c r="AJ11" s="365"/>
      <c r="AK11" s="365"/>
      <c r="AL11" s="365"/>
      <c r="AM11" s="365"/>
      <c r="AN11" s="365"/>
      <c r="AO11" s="365"/>
      <c r="AP11" s="365"/>
      <c r="AQ11" s="365"/>
      <c r="AR11" s="365"/>
      <c r="AS11" s="365"/>
      <c r="AT11" s="365"/>
      <c r="AU11" s="365"/>
      <c r="AV11" s="6">
        <v>7.3</v>
      </c>
      <c r="AW11" s="3" t="str">
        <f t="shared" si="0"/>
        <v>B</v>
      </c>
      <c r="AX11" s="4">
        <f t="shared" si="1"/>
        <v>3</v>
      </c>
      <c r="AY11" s="13" t="str">
        <f t="shared" si="2"/>
        <v>3.0</v>
      </c>
      <c r="AZ11" s="15">
        <v>6</v>
      </c>
      <c r="BA11" s="3" t="str">
        <f t="shared" si="3"/>
        <v>C</v>
      </c>
      <c r="BB11" s="4">
        <f t="shared" si="4"/>
        <v>2</v>
      </c>
      <c r="BC11" s="122" t="str">
        <f t="shared" si="5"/>
        <v>2.0</v>
      </c>
      <c r="BD11" s="148">
        <v>6.4</v>
      </c>
      <c r="BE11" s="239">
        <v>3</v>
      </c>
      <c r="BF11" s="215"/>
      <c r="BG11" s="116">
        <f t="shared" si="6"/>
        <v>4.4000000000000004</v>
      </c>
      <c r="BH11" s="117">
        <f t="shared" si="7"/>
        <v>4.4000000000000004</v>
      </c>
      <c r="BI11" s="118" t="str">
        <f t="shared" si="8"/>
        <v>D</v>
      </c>
      <c r="BJ11" s="119">
        <f t="shared" si="9"/>
        <v>1</v>
      </c>
      <c r="BK11" s="119" t="str">
        <f t="shared" si="10"/>
        <v>1.0</v>
      </c>
      <c r="BL11" s="137">
        <v>2</v>
      </c>
      <c r="BM11" s="138">
        <v>2</v>
      </c>
      <c r="BN11" s="200">
        <v>6</v>
      </c>
      <c r="BO11" s="225">
        <v>2</v>
      </c>
      <c r="BP11" s="225">
        <v>5</v>
      </c>
      <c r="BQ11" s="116">
        <f t="shared" si="11"/>
        <v>3.6</v>
      </c>
      <c r="BR11" s="117">
        <f t="shared" si="12"/>
        <v>5.4</v>
      </c>
      <c r="BS11" s="118" t="str">
        <f t="shared" si="13"/>
        <v>D+</v>
      </c>
      <c r="BT11" s="119">
        <f t="shared" si="14"/>
        <v>1.5</v>
      </c>
      <c r="BU11" s="119" t="str">
        <f t="shared" si="15"/>
        <v>1.5</v>
      </c>
      <c r="BV11" s="137">
        <v>4</v>
      </c>
      <c r="BW11" s="138">
        <v>4</v>
      </c>
      <c r="BX11" s="191">
        <v>7.6</v>
      </c>
      <c r="BY11" s="239">
        <v>8</v>
      </c>
      <c r="BZ11" s="239"/>
      <c r="CA11" s="116">
        <f t="shared" si="16"/>
        <v>7.8</v>
      </c>
      <c r="CB11" s="117">
        <f t="shared" si="17"/>
        <v>7.8</v>
      </c>
      <c r="CC11" s="118" t="str">
        <f t="shared" si="18"/>
        <v>B</v>
      </c>
      <c r="CD11" s="119">
        <f t="shared" si="19"/>
        <v>3</v>
      </c>
      <c r="CE11" s="119" t="str">
        <f t="shared" si="20"/>
        <v>3.0</v>
      </c>
      <c r="CF11" s="137">
        <v>4</v>
      </c>
      <c r="CG11" s="138">
        <v>4</v>
      </c>
      <c r="CH11" s="148">
        <v>6.7</v>
      </c>
      <c r="CI11" s="189">
        <v>7</v>
      </c>
      <c r="CJ11" s="189"/>
      <c r="CK11" s="116">
        <f t="shared" si="21"/>
        <v>6.9</v>
      </c>
      <c r="CL11" s="117">
        <f t="shared" si="22"/>
        <v>6.9</v>
      </c>
      <c r="CM11" s="118" t="str">
        <f t="shared" si="23"/>
        <v>C+</v>
      </c>
      <c r="CN11" s="119">
        <f t="shared" si="24"/>
        <v>2.5</v>
      </c>
      <c r="CO11" s="119" t="str">
        <f t="shared" si="25"/>
        <v>2.5</v>
      </c>
      <c r="CP11" s="137">
        <v>2</v>
      </c>
      <c r="CQ11" s="138">
        <v>2</v>
      </c>
      <c r="CR11" s="148">
        <v>5.7</v>
      </c>
      <c r="CS11" s="189">
        <v>4</v>
      </c>
      <c r="CT11" s="189"/>
      <c r="CU11" s="116">
        <f t="shared" si="26"/>
        <v>4.7</v>
      </c>
      <c r="CV11" s="117">
        <f t="shared" si="27"/>
        <v>4.7</v>
      </c>
      <c r="CW11" s="118" t="str">
        <f t="shared" si="28"/>
        <v>D</v>
      </c>
      <c r="CX11" s="119">
        <f t="shared" si="29"/>
        <v>1</v>
      </c>
      <c r="CY11" s="119" t="str">
        <f t="shared" si="30"/>
        <v>1.0</v>
      </c>
      <c r="CZ11" s="137">
        <v>1</v>
      </c>
      <c r="DA11" s="157">
        <v>1</v>
      </c>
      <c r="DB11" s="248">
        <v>7</v>
      </c>
      <c r="DC11" s="225">
        <v>7</v>
      </c>
      <c r="DD11" s="225"/>
      <c r="DE11" s="116">
        <f t="shared" si="31"/>
        <v>7</v>
      </c>
      <c r="DF11" s="117">
        <f t="shared" si="32"/>
        <v>7</v>
      </c>
      <c r="DG11" s="118" t="str">
        <f t="shared" si="33"/>
        <v>B</v>
      </c>
      <c r="DH11" s="119">
        <f t="shared" si="34"/>
        <v>3</v>
      </c>
      <c r="DI11" s="119" t="str">
        <f t="shared" si="35"/>
        <v>3.0</v>
      </c>
      <c r="DJ11" s="137">
        <v>2</v>
      </c>
      <c r="DK11" s="138">
        <v>2</v>
      </c>
      <c r="DL11" s="301">
        <f t="shared" si="36"/>
        <v>15</v>
      </c>
      <c r="DM11" s="310">
        <f t="shared" si="37"/>
        <v>2.1333333333333333</v>
      </c>
      <c r="DN11" s="312" t="str">
        <f t="shared" si="38"/>
        <v>2.13</v>
      </c>
      <c r="DO11" s="296" t="str">
        <f t="shared" si="39"/>
        <v>Lên lớp</v>
      </c>
      <c r="DP11" s="297">
        <f t="shared" si="40"/>
        <v>15</v>
      </c>
      <c r="DQ11" s="298">
        <f t="shared" si="41"/>
        <v>2.1333333333333333</v>
      </c>
      <c r="DR11" s="296" t="str">
        <f t="shared" si="42"/>
        <v>Lên lớp</v>
      </c>
      <c r="DT11" s="148">
        <v>7.7</v>
      </c>
      <c r="DU11" s="239">
        <v>6</v>
      </c>
      <c r="DV11" s="239"/>
      <c r="DW11" s="116">
        <f t="shared" si="43"/>
        <v>6.7</v>
      </c>
      <c r="DX11" s="117">
        <f t="shared" si="44"/>
        <v>6.7</v>
      </c>
      <c r="DY11" s="118" t="str">
        <f t="shared" si="45"/>
        <v>C+</v>
      </c>
      <c r="DZ11" s="119">
        <f t="shared" si="46"/>
        <v>2.5</v>
      </c>
      <c r="EA11" s="119" t="str">
        <f t="shared" si="47"/>
        <v>2.5</v>
      </c>
      <c r="EB11" s="137">
        <v>4</v>
      </c>
      <c r="EC11" s="138">
        <v>4</v>
      </c>
      <c r="ED11" s="148">
        <v>7.3</v>
      </c>
      <c r="EE11" s="189">
        <v>5</v>
      </c>
      <c r="EF11" s="189"/>
      <c r="EG11" s="116">
        <f t="shared" si="48"/>
        <v>5.9</v>
      </c>
      <c r="EH11" s="117">
        <f t="shared" si="49"/>
        <v>5.9</v>
      </c>
      <c r="EI11" s="118" t="str">
        <f t="shared" si="50"/>
        <v>C</v>
      </c>
      <c r="EJ11" s="119">
        <f t="shared" si="51"/>
        <v>2</v>
      </c>
      <c r="EK11" s="119" t="str">
        <f t="shared" si="52"/>
        <v>2.0</v>
      </c>
      <c r="EL11" s="137">
        <v>3</v>
      </c>
      <c r="EM11" s="138">
        <v>3</v>
      </c>
      <c r="EN11" s="209">
        <v>5.6</v>
      </c>
      <c r="EO11" s="189">
        <v>9</v>
      </c>
      <c r="EP11" s="189"/>
      <c r="EQ11" s="116">
        <f t="shared" si="53"/>
        <v>7.6</v>
      </c>
      <c r="ER11" s="117">
        <f t="shared" si="54"/>
        <v>7.6</v>
      </c>
      <c r="ES11" s="118" t="str">
        <f t="shared" si="55"/>
        <v>B</v>
      </c>
      <c r="ET11" s="119">
        <f t="shared" si="56"/>
        <v>3</v>
      </c>
      <c r="EU11" s="119" t="str">
        <f t="shared" si="57"/>
        <v>3.0</v>
      </c>
      <c r="EV11" s="137">
        <v>2</v>
      </c>
      <c r="EW11" s="138">
        <v>2</v>
      </c>
      <c r="EX11" s="395">
        <v>6.8</v>
      </c>
      <c r="EY11" s="256">
        <v>6</v>
      </c>
      <c r="EZ11" s="256"/>
      <c r="FA11" s="116">
        <f t="shared" si="58"/>
        <v>6.3</v>
      </c>
      <c r="FB11" s="117">
        <f t="shared" si="59"/>
        <v>6.3</v>
      </c>
      <c r="FC11" s="118" t="str">
        <f t="shared" si="60"/>
        <v>C</v>
      </c>
      <c r="FD11" s="119">
        <f t="shared" si="61"/>
        <v>2</v>
      </c>
      <c r="FE11" s="119" t="str">
        <f t="shared" si="62"/>
        <v>2.0</v>
      </c>
      <c r="FF11" s="137">
        <v>2</v>
      </c>
      <c r="FG11" s="138">
        <v>2</v>
      </c>
      <c r="FH11" s="148">
        <v>6.9</v>
      </c>
      <c r="FI11" s="189">
        <v>6</v>
      </c>
      <c r="FJ11" s="189"/>
      <c r="FK11" s="116">
        <f t="shared" si="63"/>
        <v>6.4</v>
      </c>
      <c r="FL11" s="117">
        <f t="shared" si="64"/>
        <v>6.4</v>
      </c>
      <c r="FM11" s="118" t="str">
        <f t="shared" si="65"/>
        <v>C</v>
      </c>
      <c r="FN11" s="119">
        <f t="shared" si="66"/>
        <v>2</v>
      </c>
      <c r="FO11" s="119" t="str">
        <f t="shared" si="67"/>
        <v>2.0</v>
      </c>
      <c r="FP11" s="137">
        <v>4</v>
      </c>
      <c r="FQ11" s="138">
        <v>4</v>
      </c>
      <c r="FR11" s="301">
        <f t="shared" si="68"/>
        <v>15</v>
      </c>
      <c r="FS11" s="310">
        <f t="shared" si="69"/>
        <v>2.2666666666666666</v>
      </c>
      <c r="FT11" s="312" t="str">
        <f t="shared" si="70"/>
        <v>2.27</v>
      </c>
      <c r="FU11" s="189" t="str">
        <f t="shared" si="71"/>
        <v>Lên lớp</v>
      </c>
      <c r="FV11" s="526">
        <f t="shared" si="72"/>
        <v>30</v>
      </c>
      <c r="FW11" s="310">
        <f t="shared" si="73"/>
        <v>2.2000000000000002</v>
      </c>
      <c r="FX11" s="312" t="str">
        <f t="shared" si="74"/>
        <v>2.20</v>
      </c>
      <c r="FY11" s="527">
        <f t="shared" si="75"/>
        <v>30</v>
      </c>
      <c r="FZ11" s="528">
        <f t="shared" si="76"/>
        <v>2.2000000000000002</v>
      </c>
      <c r="GA11" s="529" t="str">
        <f t="shared" si="77"/>
        <v>Lên lớp</v>
      </c>
      <c r="GB11" s="131"/>
      <c r="GC11" s="209">
        <v>5.6</v>
      </c>
      <c r="GD11" s="239">
        <v>6</v>
      </c>
      <c r="GE11" s="239"/>
      <c r="GF11" s="116">
        <f t="shared" si="115"/>
        <v>5.8</v>
      </c>
      <c r="GG11" s="117">
        <f t="shared" si="78"/>
        <v>5.8</v>
      </c>
      <c r="GH11" s="118" t="str">
        <f t="shared" si="79"/>
        <v>C</v>
      </c>
      <c r="GI11" s="119">
        <f t="shared" si="80"/>
        <v>2</v>
      </c>
      <c r="GJ11" s="119" t="str">
        <f t="shared" si="81"/>
        <v>2.0</v>
      </c>
      <c r="GK11" s="137">
        <v>2</v>
      </c>
      <c r="GL11" s="138">
        <v>2</v>
      </c>
      <c r="GM11" s="191">
        <v>7.2</v>
      </c>
      <c r="GN11" s="239">
        <v>8</v>
      </c>
      <c r="GO11" s="239"/>
      <c r="GP11" s="116">
        <f t="shared" si="82"/>
        <v>7.7</v>
      </c>
      <c r="GQ11" s="117">
        <f t="shared" si="83"/>
        <v>7.7</v>
      </c>
      <c r="GR11" s="118" t="str">
        <f t="shared" si="84"/>
        <v>B</v>
      </c>
      <c r="GS11" s="119">
        <f t="shared" si="85"/>
        <v>3</v>
      </c>
      <c r="GT11" s="119" t="str">
        <f t="shared" si="86"/>
        <v>3.0</v>
      </c>
      <c r="GU11" s="137">
        <v>3</v>
      </c>
      <c r="GV11" s="138">
        <v>3</v>
      </c>
      <c r="GW11" s="148">
        <v>6.6</v>
      </c>
      <c r="GX11" s="239">
        <v>8</v>
      </c>
      <c r="GY11" s="239"/>
      <c r="GZ11" s="116">
        <f t="shared" si="87"/>
        <v>7.4</v>
      </c>
      <c r="HA11" s="117">
        <f t="shared" si="88"/>
        <v>7.4</v>
      </c>
      <c r="HB11" s="118" t="str">
        <f t="shared" si="89"/>
        <v>B</v>
      </c>
      <c r="HC11" s="119">
        <f t="shared" si="90"/>
        <v>3</v>
      </c>
      <c r="HD11" s="119" t="str">
        <f t="shared" si="91"/>
        <v>3.0</v>
      </c>
      <c r="HE11" s="137">
        <v>4</v>
      </c>
      <c r="HF11" s="138">
        <v>4</v>
      </c>
      <c r="HG11" s="148">
        <v>6.4</v>
      </c>
      <c r="HH11" s="239">
        <v>5</v>
      </c>
      <c r="HI11" s="239"/>
      <c r="HJ11" s="116">
        <f t="shared" si="92"/>
        <v>5.6</v>
      </c>
      <c r="HK11" s="117">
        <f t="shared" si="93"/>
        <v>5.6</v>
      </c>
      <c r="HL11" s="118" t="str">
        <f t="shared" si="94"/>
        <v>C</v>
      </c>
      <c r="HM11" s="119">
        <f t="shared" si="95"/>
        <v>2</v>
      </c>
      <c r="HN11" s="119" t="str">
        <f t="shared" si="96"/>
        <v>2.0</v>
      </c>
      <c r="HO11" s="137">
        <v>3</v>
      </c>
      <c r="HP11" s="138">
        <v>3</v>
      </c>
      <c r="HQ11" s="148">
        <v>5.6</v>
      </c>
      <c r="HR11" s="189">
        <v>6</v>
      </c>
      <c r="HS11" s="189"/>
      <c r="HT11" s="116">
        <f t="shared" si="97"/>
        <v>5.8</v>
      </c>
      <c r="HU11" s="117">
        <f t="shared" si="98"/>
        <v>5.8</v>
      </c>
      <c r="HV11" s="118" t="str">
        <f t="shared" si="99"/>
        <v>C</v>
      </c>
      <c r="HW11" s="119">
        <f t="shared" si="100"/>
        <v>2</v>
      </c>
      <c r="HX11" s="119" t="str">
        <f t="shared" si="101"/>
        <v>2.0</v>
      </c>
      <c r="HY11" s="137">
        <v>2</v>
      </c>
      <c r="HZ11" s="138">
        <v>2</v>
      </c>
      <c r="IA11" s="148">
        <v>7</v>
      </c>
      <c r="IB11" s="189">
        <v>7</v>
      </c>
      <c r="IC11" s="189"/>
      <c r="ID11" s="116">
        <f t="shared" si="102"/>
        <v>7</v>
      </c>
      <c r="IE11" s="117">
        <f t="shared" si="103"/>
        <v>7</v>
      </c>
      <c r="IF11" s="118" t="str">
        <f t="shared" si="104"/>
        <v>B</v>
      </c>
      <c r="IG11" s="119">
        <f t="shared" si="105"/>
        <v>3</v>
      </c>
      <c r="IH11" s="119" t="str">
        <f t="shared" si="106"/>
        <v>3.0</v>
      </c>
      <c r="II11" s="137">
        <v>2</v>
      </c>
      <c r="IJ11" s="138">
        <v>2</v>
      </c>
      <c r="IK11" s="148">
        <v>6.6</v>
      </c>
      <c r="IL11" s="239">
        <v>7</v>
      </c>
      <c r="IM11" s="239"/>
      <c r="IN11" s="116">
        <f t="shared" si="107"/>
        <v>6.8</v>
      </c>
      <c r="IO11" s="117">
        <f t="shared" si="108"/>
        <v>6.8</v>
      </c>
      <c r="IP11" s="118" t="str">
        <f t="shared" si="109"/>
        <v>C+</v>
      </c>
      <c r="IQ11" s="119">
        <f t="shared" si="110"/>
        <v>2.5</v>
      </c>
      <c r="IR11" s="119" t="str">
        <f t="shared" si="111"/>
        <v>2.5</v>
      </c>
      <c r="IS11" s="137">
        <v>2</v>
      </c>
      <c r="IT11" s="138">
        <v>2</v>
      </c>
      <c r="IU11" s="301">
        <f t="shared" si="112"/>
        <v>18</v>
      </c>
      <c r="IV11" s="310">
        <f t="shared" si="113"/>
        <v>2.5555555555555554</v>
      </c>
      <c r="IW11" s="312" t="str">
        <f t="shared" si="114"/>
        <v>2.56</v>
      </c>
      <c r="IX11" s="130"/>
      <c r="IY11" s="130"/>
      <c r="IZ11" s="130"/>
      <c r="JA11" s="130"/>
      <c r="JB11" s="130"/>
      <c r="JC11" s="130"/>
      <c r="JD11" s="130"/>
      <c r="JE11" s="130"/>
      <c r="JF11" s="130"/>
      <c r="JG11" s="131"/>
    </row>
    <row r="12" spans="1:267" ht="18">
      <c r="A12" s="22">
        <v>13</v>
      </c>
      <c r="B12" s="43" t="s">
        <v>167</v>
      </c>
      <c r="C12" s="52" t="s">
        <v>206</v>
      </c>
      <c r="D12" s="53" t="s">
        <v>207</v>
      </c>
      <c r="E12" s="54" t="s">
        <v>203</v>
      </c>
      <c r="F12" s="54"/>
      <c r="G12" s="55" t="s">
        <v>208</v>
      </c>
      <c r="H12" s="37" t="s">
        <v>47</v>
      </c>
      <c r="I12" s="22" t="s">
        <v>46</v>
      </c>
      <c r="J12" s="18" t="s">
        <v>37</v>
      </c>
      <c r="K12" s="364" t="s">
        <v>38</v>
      </c>
      <c r="L12" s="365"/>
      <c r="M12" s="365"/>
      <c r="N12" s="365"/>
      <c r="O12" s="365"/>
      <c r="P12" s="365"/>
      <c r="Q12" s="365"/>
      <c r="R12" s="365"/>
      <c r="S12" s="365"/>
      <c r="T12" s="365"/>
      <c r="U12" s="365"/>
      <c r="V12" s="365"/>
      <c r="W12" s="365"/>
      <c r="X12" s="365"/>
      <c r="Y12" s="365"/>
      <c r="Z12" s="365"/>
      <c r="AA12" s="365"/>
      <c r="AB12" s="365"/>
      <c r="AC12" s="365"/>
      <c r="AD12" s="365"/>
      <c r="AE12" s="365"/>
      <c r="AF12" s="365"/>
      <c r="AG12" s="365"/>
      <c r="AH12" s="365"/>
      <c r="AI12" s="365"/>
      <c r="AJ12" s="365"/>
      <c r="AK12" s="365"/>
      <c r="AL12" s="365"/>
      <c r="AM12" s="365"/>
      <c r="AN12" s="365"/>
      <c r="AO12" s="365"/>
      <c r="AP12" s="365"/>
      <c r="AQ12" s="365"/>
      <c r="AR12" s="365"/>
      <c r="AS12" s="365"/>
      <c r="AT12" s="365"/>
      <c r="AU12" s="365"/>
      <c r="AV12" s="6">
        <v>5.7</v>
      </c>
      <c r="AW12" s="3" t="str">
        <f t="shared" si="0"/>
        <v>C</v>
      </c>
      <c r="AX12" s="4">
        <f t="shared" si="1"/>
        <v>2</v>
      </c>
      <c r="AY12" s="13" t="str">
        <f t="shared" si="2"/>
        <v>2.0</v>
      </c>
      <c r="AZ12" s="15">
        <v>7</v>
      </c>
      <c r="BA12" s="3" t="str">
        <f t="shared" si="3"/>
        <v>B</v>
      </c>
      <c r="BB12" s="4">
        <f t="shared" si="4"/>
        <v>3</v>
      </c>
      <c r="BC12" s="122" t="str">
        <f t="shared" si="5"/>
        <v>3.0</v>
      </c>
      <c r="BD12" s="148">
        <v>6.8</v>
      </c>
      <c r="BE12" s="239">
        <v>8</v>
      </c>
      <c r="BF12" s="215"/>
      <c r="BG12" s="116">
        <f t="shared" si="6"/>
        <v>7.5</v>
      </c>
      <c r="BH12" s="117">
        <f t="shared" si="7"/>
        <v>7.5</v>
      </c>
      <c r="BI12" s="118" t="str">
        <f t="shared" si="8"/>
        <v>B</v>
      </c>
      <c r="BJ12" s="119">
        <f t="shared" si="9"/>
        <v>3</v>
      </c>
      <c r="BK12" s="119" t="str">
        <f t="shared" si="10"/>
        <v>3.0</v>
      </c>
      <c r="BL12" s="137">
        <v>2</v>
      </c>
      <c r="BM12" s="138">
        <v>2</v>
      </c>
      <c r="BN12" s="200">
        <v>6.8</v>
      </c>
      <c r="BO12" s="225">
        <v>3</v>
      </c>
      <c r="BP12" s="225"/>
      <c r="BQ12" s="116">
        <f t="shared" si="11"/>
        <v>4.5</v>
      </c>
      <c r="BR12" s="117">
        <f t="shared" si="12"/>
        <v>4.5</v>
      </c>
      <c r="BS12" s="118" t="str">
        <f t="shared" si="13"/>
        <v>D</v>
      </c>
      <c r="BT12" s="119">
        <f t="shared" si="14"/>
        <v>1</v>
      </c>
      <c r="BU12" s="119" t="str">
        <f t="shared" si="15"/>
        <v>1.0</v>
      </c>
      <c r="BV12" s="137">
        <v>4</v>
      </c>
      <c r="BW12" s="138">
        <v>4</v>
      </c>
      <c r="BX12" s="191">
        <v>6.1</v>
      </c>
      <c r="BY12" s="239">
        <v>8</v>
      </c>
      <c r="BZ12" s="239"/>
      <c r="CA12" s="116">
        <f t="shared" si="16"/>
        <v>7.2</v>
      </c>
      <c r="CB12" s="117">
        <f t="shared" si="17"/>
        <v>7.2</v>
      </c>
      <c r="CC12" s="118" t="str">
        <f t="shared" si="18"/>
        <v>B</v>
      </c>
      <c r="CD12" s="119">
        <f t="shared" si="19"/>
        <v>3</v>
      </c>
      <c r="CE12" s="119" t="str">
        <f t="shared" si="20"/>
        <v>3.0</v>
      </c>
      <c r="CF12" s="137">
        <v>4</v>
      </c>
      <c r="CG12" s="138">
        <v>4</v>
      </c>
      <c r="CH12" s="148">
        <v>6.3</v>
      </c>
      <c r="CI12" s="189">
        <v>7</v>
      </c>
      <c r="CJ12" s="189"/>
      <c r="CK12" s="116">
        <f t="shared" si="21"/>
        <v>6.7</v>
      </c>
      <c r="CL12" s="117">
        <f t="shared" si="22"/>
        <v>6.7</v>
      </c>
      <c r="CM12" s="118" t="str">
        <f t="shared" si="23"/>
        <v>C+</v>
      </c>
      <c r="CN12" s="119">
        <f t="shared" si="24"/>
        <v>2.5</v>
      </c>
      <c r="CO12" s="119" t="str">
        <f t="shared" si="25"/>
        <v>2.5</v>
      </c>
      <c r="CP12" s="137">
        <v>2</v>
      </c>
      <c r="CQ12" s="138">
        <v>2</v>
      </c>
      <c r="CR12" s="148">
        <v>8</v>
      </c>
      <c r="CS12" s="189">
        <v>8</v>
      </c>
      <c r="CT12" s="189"/>
      <c r="CU12" s="116">
        <f t="shared" si="26"/>
        <v>8</v>
      </c>
      <c r="CV12" s="117">
        <f t="shared" si="27"/>
        <v>8</v>
      </c>
      <c r="CW12" s="118" t="str">
        <f t="shared" si="28"/>
        <v>B+</v>
      </c>
      <c r="CX12" s="119">
        <f t="shared" si="29"/>
        <v>3.5</v>
      </c>
      <c r="CY12" s="119" t="str">
        <f t="shared" si="30"/>
        <v>3.5</v>
      </c>
      <c r="CZ12" s="137">
        <v>1</v>
      </c>
      <c r="DA12" s="157">
        <v>1</v>
      </c>
      <c r="DB12" s="254">
        <v>0</v>
      </c>
      <c r="DC12" s="225"/>
      <c r="DD12" s="225"/>
      <c r="DE12" s="116">
        <f t="shared" si="31"/>
        <v>0</v>
      </c>
      <c r="DF12" s="117">
        <f t="shared" si="32"/>
        <v>0</v>
      </c>
      <c r="DG12" s="118" t="str">
        <f t="shared" si="33"/>
        <v>F</v>
      </c>
      <c r="DH12" s="119">
        <f t="shared" si="34"/>
        <v>0</v>
      </c>
      <c r="DI12" s="119" t="str">
        <f t="shared" si="35"/>
        <v>0.0</v>
      </c>
      <c r="DJ12" s="137">
        <v>2</v>
      </c>
      <c r="DK12" s="138"/>
      <c r="DL12" s="301">
        <f t="shared" si="36"/>
        <v>15</v>
      </c>
      <c r="DM12" s="310">
        <f t="shared" si="37"/>
        <v>2.0333333333333332</v>
      </c>
      <c r="DN12" s="312" t="str">
        <f t="shared" si="38"/>
        <v>2.03</v>
      </c>
      <c r="DO12" s="296" t="str">
        <f t="shared" si="39"/>
        <v>Lên lớp</v>
      </c>
      <c r="DP12" s="297">
        <f t="shared" si="40"/>
        <v>13</v>
      </c>
      <c r="DQ12" s="298">
        <f t="shared" si="41"/>
        <v>2.3461538461538463</v>
      </c>
      <c r="DR12" s="296" t="str">
        <f t="shared" si="42"/>
        <v>Lên lớp</v>
      </c>
      <c r="DT12" s="148">
        <v>6.3</v>
      </c>
      <c r="DU12" s="239">
        <v>8</v>
      </c>
      <c r="DV12" s="239"/>
      <c r="DW12" s="116">
        <f t="shared" si="43"/>
        <v>7.3</v>
      </c>
      <c r="DX12" s="117">
        <f t="shared" si="44"/>
        <v>7.3</v>
      </c>
      <c r="DY12" s="118" t="str">
        <f t="shared" si="45"/>
        <v>B</v>
      </c>
      <c r="DZ12" s="119">
        <f t="shared" si="46"/>
        <v>3</v>
      </c>
      <c r="EA12" s="119" t="str">
        <f t="shared" si="47"/>
        <v>3.0</v>
      </c>
      <c r="EB12" s="137">
        <v>4</v>
      </c>
      <c r="EC12" s="138">
        <v>4</v>
      </c>
      <c r="ED12" s="148">
        <v>6.6</v>
      </c>
      <c r="EE12" s="189">
        <v>6</v>
      </c>
      <c r="EF12" s="189"/>
      <c r="EG12" s="116">
        <f t="shared" si="48"/>
        <v>6.2</v>
      </c>
      <c r="EH12" s="117">
        <f t="shared" si="49"/>
        <v>6.2</v>
      </c>
      <c r="EI12" s="118" t="str">
        <f t="shared" si="50"/>
        <v>C</v>
      </c>
      <c r="EJ12" s="119">
        <f t="shared" si="51"/>
        <v>2</v>
      </c>
      <c r="EK12" s="119" t="str">
        <f t="shared" si="52"/>
        <v>2.0</v>
      </c>
      <c r="EL12" s="137">
        <v>3</v>
      </c>
      <c r="EM12" s="138">
        <v>3</v>
      </c>
      <c r="EN12" s="209">
        <v>5.8</v>
      </c>
      <c r="EO12" s="189">
        <v>9</v>
      </c>
      <c r="EP12" s="189"/>
      <c r="EQ12" s="116">
        <f t="shared" si="53"/>
        <v>7.7</v>
      </c>
      <c r="ER12" s="117">
        <f t="shared" si="54"/>
        <v>7.7</v>
      </c>
      <c r="ES12" s="118" t="str">
        <f t="shared" si="55"/>
        <v>B</v>
      </c>
      <c r="ET12" s="119">
        <f t="shared" si="56"/>
        <v>3</v>
      </c>
      <c r="EU12" s="119" t="str">
        <f t="shared" si="57"/>
        <v>3.0</v>
      </c>
      <c r="EV12" s="137">
        <v>2</v>
      </c>
      <c r="EW12" s="138">
        <v>2</v>
      </c>
      <c r="EX12" s="395">
        <v>8.4</v>
      </c>
      <c r="EY12" s="256">
        <v>8</v>
      </c>
      <c r="EZ12" s="256"/>
      <c r="FA12" s="116">
        <f t="shared" si="58"/>
        <v>8.1999999999999993</v>
      </c>
      <c r="FB12" s="117">
        <f t="shared" si="59"/>
        <v>8.1999999999999993</v>
      </c>
      <c r="FC12" s="118" t="str">
        <f t="shared" si="60"/>
        <v>B+</v>
      </c>
      <c r="FD12" s="119">
        <f t="shared" si="61"/>
        <v>3.5</v>
      </c>
      <c r="FE12" s="119" t="str">
        <f t="shared" si="62"/>
        <v>3.5</v>
      </c>
      <c r="FF12" s="137">
        <v>2</v>
      </c>
      <c r="FG12" s="138">
        <v>2</v>
      </c>
      <c r="FH12" s="148">
        <v>6.8</v>
      </c>
      <c r="FI12" s="189">
        <v>7</v>
      </c>
      <c r="FJ12" s="189"/>
      <c r="FK12" s="116">
        <f t="shared" si="63"/>
        <v>6.9</v>
      </c>
      <c r="FL12" s="117">
        <f t="shared" si="64"/>
        <v>6.9</v>
      </c>
      <c r="FM12" s="118" t="str">
        <f t="shared" si="65"/>
        <v>C+</v>
      </c>
      <c r="FN12" s="119">
        <f t="shared" si="66"/>
        <v>2.5</v>
      </c>
      <c r="FO12" s="119" t="str">
        <f t="shared" si="67"/>
        <v>2.5</v>
      </c>
      <c r="FP12" s="137">
        <v>4</v>
      </c>
      <c r="FQ12" s="138">
        <v>4</v>
      </c>
      <c r="FR12" s="301">
        <f t="shared" si="68"/>
        <v>15</v>
      </c>
      <c r="FS12" s="310">
        <f t="shared" si="69"/>
        <v>2.7333333333333334</v>
      </c>
      <c r="FT12" s="312" t="str">
        <f t="shared" si="70"/>
        <v>2.73</v>
      </c>
      <c r="FU12" s="189" t="str">
        <f t="shared" si="71"/>
        <v>Lên lớp</v>
      </c>
      <c r="FV12" s="526">
        <f t="shared" si="72"/>
        <v>30</v>
      </c>
      <c r="FW12" s="310">
        <f t="shared" si="73"/>
        <v>2.3833333333333333</v>
      </c>
      <c r="FX12" s="312" t="str">
        <f t="shared" si="74"/>
        <v>2.38</v>
      </c>
      <c r="FY12" s="527">
        <f t="shared" si="75"/>
        <v>28</v>
      </c>
      <c r="FZ12" s="528">
        <f t="shared" si="76"/>
        <v>2.5535714285714284</v>
      </c>
      <c r="GA12" s="529" t="str">
        <f t="shared" si="77"/>
        <v>Lên lớp</v>
      </c>
      <c r="GB12" s="131"/>
      <c r="GC12" s="209">
        <v>6.2</v>
      </c>
      <c r="GD12" s="285"/>
      <c r="GE12" s="285"/>
      <c r="GF12" s="116">
        <f t="shared" si="115"/>
        <v>2.5</v>
      </c>
      <c r="GG12" s="117">
        <f t="shared" si="78"/>
        <v>2.5</v>
      </c>
      <c r="GH12" s="118" t="str">
        <f t="shared" si="79"/>
        <v>F</v>
      </c>
      <c r="GI12" s="119">
        <f t="shared" si="80"/>
        <v>0</v>
      </c>
      <c r="GJ12" s="119" t="str">
        <f t="shared" si="81"/>
        <v>0.0</v>
      </c>
      <c r="GK12" s="137">
        <v>2</v>
      </c>
      <c r="GL12" s="138"/>
      <c r="GM12" s="191">
        <v>8.8000000000000007</v>
      </c>
      <c r="GN12" s="285"/>
      <c r="GO12" s="285"/>
      <c r="GP12" s="116">
        <f t="shared" si="82"/>
        <v>3.5</v>
      </c>
      <c r="GQ12" s="117">
        <f t="shared" si="83"/>
        <v>3.5</v>
      </c>
      <c r="GR12" s="118" t="str">
        <f t="shared" si="84"/>
        <v>F</v>
      </c>
      <c r="GS12" s="119">
        <f t="shared" si="85"/>
        <v>0</v>
      </c>
      <c r="GT12" s="119" t="str">
        <f t="shared" si="86"/>
        <v>0.0</v>
      </c>
      <c r="GU12" s="137">
        <v>3</v>
      </c>
      <c r="GV12" s="138"/>
      <c r="GW12" s="148">
        <v>5.9</v>
      </c>
      <c r="GX12" s="285"/>
      <c r="GY12" s="285"/>
      <c r="GZ12" s="116">
        <f t="shared" si="87"/>
        <v>2.4</v>
      </c>
      <c r="HA12" s="117">
        <f t="shared" si="88"/>
        <v>2.4</v>
      </c>
      <c r="HB12" s="118" t="str">
        <f t="shared" si="89"/>
        <v>F</v>
      </c>
      <c r="HC12" s="119">
        <f t="shared" si="90"/>
        <v>0</v>
      </c>
      <c r="HD12" s="119" t="str">
        <f t="shared" si="91"/>
        <v>0.0</v>
      </c>
      <c r="HE12" s="137">
        <v>4</v>
      </c>
      <c r="HF12" s="138"/>
      <c r="HG12" s="148">
        <v>5.3</v>
      </c>
      <c r="HH12" s="239">
        <v>8</v>
      </c>
      <c r="HI12" s="239"/>
      <c r="HJ12" s="116">
        <f t="shared" si="92"/>
        <v>6.9</v>
      </c>
      <c r="HK12" s="117">
        <f t="shared" si="93"/>
        <v>6.9</v>
      </c>
      <c r="HL12" s="118" t="str">
        <f t="shared" si="94"/>
        <v>C+</v>
      </c>
      <c r="HM12" s="119">
        <f t="shared" si="95"/>
        <v>2.5</v>
      </c>
      <c r="HN12" s="119" t="str">
        <f t="shared" si="96"/>
        <v>2.5</v>
      </c>
      <c r="HO12" s="137">
        <v>3</v>
      </c>
      <c r="HP12" s="138">
        <v>3</v>
      </c>
      <c r="HQ12" s="148">
        <v>5.8</v>
      </c>
      <c r="HR12" s="189">
        <v>5</v>
      </c>
      <c r="HS12" s="189"/>
      <c r="HT12" s="116">
        <f t="shared" si="97"/>
        <v>5.3</v>
      </c>
      <c r="HU12" s="117">
        <f t="shared" si="98"/>
        <v>5.3</v>
      </c>
      <c r="HV12" s="118" t="str">
        <f t="shared" si="99"/>
        <v>D+</v>
      </c>
      <c r="HW12" s="119">
        <f t="shared" si="100"/>
        <v>1.5</v>
      </c>
      <c r="HX12" s="119" t="str">
        <f t="shared" si="101"/>
        <v>1.5</v>
      </c>
      <c r="HY12" s="137">
        <v>2</v>
      </c>
      <c r="HZ12" s="138">
        <v>2</v>
      </c>
      <c r="IA12" s="148">
        <v>7</v>
      </c>
      <c r="IB12" s="189">
        <v>7</v>
      </c>
      <c r="IC12" s="189"/>
      <c r="ID12" s="116">
        <f t="shared" si="102"/>
        <v>7</v>
      </c>
      <c r="IE12" s="117">
        <f t="shared" si="103"/>
        <v>7</v>
      </c>
      <c r="IF12" s="118" t="str">
        <f t="shared" si="104"/>
        <v>B</v>
      </c>
      <c r="IG12" s="119">
        <f t="shared" si="105"/>
        <v>3</v>
      </c>
      <c r="IH12" s="119" t="str">
        <f t="shared" si="106"/>
        <v>3.0</v>
      </c>
      <c r="II12" s="137">
        <v>2</v>
      </c>
      <c r="IJ12" s="138">
        <v>2</v>
      </c>
      <c r="IK12" s="148">
        <v>5</v>
      </c>
      <c r="IL12" s="239">
        <v>6</v>
      </c>
      <c r="IM12" s="239"/>
      <c r="IN12" s="116">
        <f t="shared" si="107"/>
        <v>5.6</v>
      </c>
      <c r="IO12" s="117">
        <f t="shared" si="108"/>
        <v>5.6</v>
      </c>
      <c r="IP12" s="118" t="str">
        <f t="shared" si="109"/>
        <v>C</v>
      </c>
      <c r="IQ12" s="119">
        <f t="shared" si="110"/>
        <v>2</v>
      </c>
      <c r="IR12" s="119" t="str">
        <f t="shared" si="111"/>
        <v>2.0</v>
      </c>
      <c r="IS12" s="137">
        <v>2</v>
      </c>
      <c r="IT12" s="138">
        <v>2</v>
      </c>
      <c r="IU12" s="301">
        <f t="shared" si="112"/>
        <v>18</v>
      </c>
      <c r="IV12" s="310">
        <f t="shared" si="113"/>
        <v>1.1388888888888888</v>
      </c>
      <c r="IW12" s="312" t="str">
        <f t="shared" si="114"/>
        <v>1.14</v>
      </c>
      <c r="IX12" s="130"/>
      <c r="IY12" s="130"/>
      <c r="IZ12" s="130"/>
      <c r="JA12" s="130"/>
      <c r="JB12" s="130"/>
      <c r="JC12" s="130"/>
      <c r="JD12" s="130"/>
      <c r="JE12" s="130"/>
      <c r="JF12" s="130"/>
      <c r="JG12" s="131"/>
    </row>
    <row r="13" spans="1:267" ht="18">
      <c r="A13" s="22">
        <v>14</v>
      </c>
      <c r="B13" s="43" t="s">
        <v>167</v>
      </c>
      <c r="C13" s="52" t="s">
        <v>209</v>
      </c>
      <c r="D13" s="53" t="s">
        <v>210</v>
      </c>
      <c r="E13" s="54" t="s">
        <v>203</v>
      </c>
      <c r="F13" s="54"/>
      <c r="G13" s="55" t="s">
        <v>211</v>
      </c>
      <c r="H13" s="37" t="s">
        <v>47</v>
      </c>
      <c r="I13" s="22" t="s">
        <v>212</v>
      </c>
      <c r="J13" s="18" t="s">
        <v>37</v>
      </c>
      <c r="K13" s="364" t="s">
        <v>38</v>
      </c>
      <c r="L13" s="365"/>
      <c r="M13" s="365"/>
      <c r="N13" s="365"/>
      <c r="O13" s="365"/>
      <c r="P13" s="365"/>
      <c r="Q13" s="365"/>
      <c r="R13" s="365"/>
      <c r="S13" s="365"/>
      <c r="T13" s="365"/>
      <c r="U13" s="365"/>
      <c r="V13" s="365"/>
      <c r="W13" s="365"/>
      <c r="X13" s="365"/>
      <c r="Y13" s="365"/>
      <c r="Z13" s="365"/>
      <c r="AA13" s="365"/>
      <c r="AB13" s="365"/>
      <c r="AC13" s="365"/>
      <c r="AD13" s="365"/>
      <c r="AE13" s="365"/>
      <c r="AF13" s="365"/>
      <c r="AG13" s="365"/>
      <c r="AH13" s="365"/>
      <c r="AI13" s="365"/>
      <c r="AJ13" s="365"/>
      <c r="AK13" s="365"/>
      <c r="AL13" s="365"/>
      <c r="AM13" s="365"/>
      <c r="AN13" s="365"/>
      <c r="AO13" s="365"/>
      <c r="AP13" s="365"/>
      <c r="AQ13" s="365"/>
      <c r="AR13" s="365"/>
      <c r="AS13" s="365"/>
      <c r="AT13" s="365"/>
      <c r="AU13" s="365"/>
      <c r="AV13" s="6">
        <v>7</v>
      </c>
      <c r="AW13" s="3" t="str">
        <f t="shared" si="0"/>
        <v>B</v>
      </c>
      <c r="AX13" s="4">
        <f t="shared" si="1"/>
        <v>3</v>
      </c>
      <c r="AY13" s="13" t="str">
        <f t="shared" si="2"/>
        <v>3.0</v>
      </c>
      <c r="AZ13" s="15">
        <v>7</v>
      </c>
      <c r="BA13" s="3" t="str">
        <f t="shared" si="3"/>
        <v>B</v>
      </c>
      <c r="BB13" s="4">
        <f t="shared" si="4"/>
        <v>3</v>
      </c>
      <c r="BC13" s="122" t="str">
        <f t="shared" si="5"/>
        <v>3.0</v>
      </c>
      <c r="BD13" s="148">
        <v>5.2</v>
      </c>
      <c r="BE13" s="239">
        <v>4</v>
      </c>
      <c r="BF13" s="215"/>
      <c r="BG13" s="116">
        <f t="shared" si="6"/>
        <v>4.5</v>
      </c>
      <c r="BH13" s="117">
        <f t="shared" si="7"/>
        <v>4.5</v>
      </c>
      <c r="BI13" s="118" t="str">
        <f t="shared" si="8"/>
        <v>D</v>
      </c>
      <c r="BJ13" s="119">
        <f t="shared" si="9"/>
        <v>1</v>
      </c>
      <c r="BK13" s="119" t="str">
        <f t="shared" si="10"/>
        <v>1.0</v>
      </c>
      <c r="BL13" s="137">
        <v>2</v>
      </c>
      <c r="BM13" s="138">
        <v>2</v>
      </c>
      <c r="BN13" s="200">
        <v>8</v>
      </c>
      <c r="BO13" s="225">
        <v>4</v>
      </c>
      <c r="BP13" s="225"/>
      <c r="BQ13" s="116">
        <f t="shared" si="11"/>
        <v>5.6</v>
      </c>
      <c r="BR13" s="117">
        <f t="shared" si="12"/>
        <v>5.6</v>
      </c>
      <c r="BS13" s="118" t="str">
        <f t="shared" si="13"/>
        <v>C</v>
      </c>
      <c r="BT13" s="119">
        <f t="shared" si="14"/>
        <v>2</v>
      </c>
      <c r="BU13" s="119" t="str">
        <f t="shared" si="15"/>
        <v>2.0</v>
      </c>
      <c r="BV13" s="137">
        <v>4</v>
      </c>
      <c r="BW13" s="138">
        <v>4</v>
      </c>
      <c r="BX13" s="191">
        <v>6.3</v>
      </c>
      <c r="BY13" s="239">
        <v>7</v>
      </c>
      <c r="BZ13" s="239"/>
      <c r="CA13" s="116">
        <f t="shared" si="16"/>
        <v>6.7</v>
      </c>
      <c r="CB13" s="117">
        <f t="shared" si="17"/>
        <v>6.7</v>
      </c>
      <c r="CC13" s="118" t="str">
        <f t="shared" si="18"/>
        <v>C+</v>
      </c>
      <c r="CD13" s="119">
        <f t="shared" si="19"/>
        <v>2.5</v>
      </c>
      <c r="CE13" s="119" t="str">
        <f t="shared" si="20"/>
        <v>2.5</v>
      </c>
      <c r="CF13" s="137">
        <v>4</v>
      </c>
      <c r="CG13" s="138">
        <v>4</v>
      </c>
      <c r="CH13" s="148">
        <v>5.7</v>
      </c>
      <c r="CI13" s="189">
        <v>6</v>
      </c>
      <c r="CJ13" s="189"/>
      <c r="CK13" s="116">
        <f t="shared" si="21"/>
        <v>5.9</v>
      </c>
      <c r="CL13" s="117">
        <f t="shared" si="22"/>
        <v>5.9</v>
      </c>
      <c r="CM13" s="118" t="str">
        <f t="shared" si="23"/>
        <v>C</v>
      </c>
      <c r="CN13" s="119">
        <f t="shared" si="24"/>
        <v>2</v>
      </c>
      <c r="CO13" s="119" t="str">
        <f t="shared" si="25"/>
        <v>2.0</v>
      </c>
      <c r="CP13" s="137">
        <v>2</v>
      </c>
      <c r="CQ13" s="138">
        <v>2</v>
      </c>
      <c r="CR13" s="148">
        <v>6.7</v>
      </c>
      <c r="CS13" s="189">
        <v>5</v>
      </c>
      <c r="CT13" s="189"/>
      <c r="CU13" s="116">
        <f t="shared" si="26"/>
        <v>5.7</v>
      </c>
      <c r="CV13" s="117">
        <f t="shared" si="27"/>
        <v>5.7</v>
      </c>
      <c r="CW13" s="118" t="str">
        <f t="shared" si="28"/>
        <v>C</v>
      </c>
      <c r="CX13" s="119">
        <f t="shared" si="29"/>
        <v>2</v>
      </c>
      <c r="CY13" s="119" t="str">
        <f t="shared" si="30"/>
        <v>2.0</v>
      </c>
      <c r="CZ13" s="137">
        <v>1</v>
      </c>
      <c r="DA13" s="157">
        <v>1</v>
      </c>
      <c r="DB13" s="248">
        <v>8</v>
      </c>
      <c r="DC13" s="225">
        <v>7</v>
      </c>
      <c r="DD13" s="225"/>
      <c r="DE13" s="116">
        <f t="shared" si="31"/>
        <v>7.4</v>
      </c>
      <c r="DF13" s="117">
        <f t="shared" si="32"/>
        <v>7.4</v>
      </c>
      <c r="DG13" s="118" t="str">
        <f t="shared" si="33"/>
        <v>B</v>
      </c>
      <c r="DH13" s="119">
        <f t="shared" si="34"/>
        <v>3</v>
      </c>
      <c r="DI13" s="119" t="str">
        <f t="shared" si="35"/>
        <v>3.0</v>
      </c>
      <c r="DJ13" s="137">
        <v>2</v>
      </c>
      <c r="DK13" s="138">
        <v>2</v>
      </c>
      <c r="DL13" s="301">
        <f t="shared" si="36"/>
        <v>15</v>
      </c>
      <c r="DM13" s="310">
        <f t="shared" si="37"/>
        <v>2.1333333333333333</v>
      </c>
      <c r="DN13" s="312" t="str">
        <f t="shared" si="38"/>
        <v>2.13</v>
      </c>
      <c r="DO13" s="296" t="str">
        <f t="shared" si="39"/>
        <v>Lên lớp</v>
      </c>
      <c r="DP13" s="297">
        <f t="shared" si="40"/>
        <v>15</v>
      </c>
      <c r="DQ13" s="298">
        <f t="shared" si="41"/>
        <v>2.1333333333333333</v>
      </c>
      <c r="DR13" s="296" t="str">
        <f t="shared" si="42"/>
        <v>Lên lớp</v>
      </c>
      <c r="DT13" s="148">
        <v>6.8</v>
      </c>
      <c r="DU13" s="239">
        <v>8</v>
      </c>
      <c r="DV13" s="239"/>
      <c r="DW13" s="116">
        <f t="shared" si="43"/>
        <v>7.5</v>
      </c>
      <c r="DX13" s="117">
        <f t="shared" si="44"/>
        <v>7.5</v>
      </c>
      <c r="DY13" s="118" t="str">
        <f t="shared" si="45"/>
        <v>B</v>
      </c>
      <c r="DZ13" s="119">
        <f t="shared" si="46"/>
        <v>3</v>
      </c>
      <c r="EA13" s="119" t="str">
        <f t="shared" si="47"/>
        <v>3.0</v>
      </c>
      <c r="EB13" s="137">
        <v>4</v>
      </c>
      <c r="EC13" s="138">
        <v>4</v>
      </c>
      <c r="ED13" s="148">
        <v>7.4</v>
      </c>
      <c r="EE13" s="189">
        <v>7</v>
      </c>
      <c r="EF13" s="189"/>
      <c r="EG13" s="116">
        <f t="shared" si="48"/>
        <v>7.2</v>
      </c>
      <c r="EH13" s="117">
        <f t="shared" si="49"/>
        <v>7.2</v>
      </c>
      <c r="EI13" s="118" t="str">
        <f t="shared" si="50"/>
        <v>B</v>
      </c>
      <c r="EJ13" s="119">
        <f t="shared" si="51"/>
        <v>3</v>
      </c>
      <c r="EK13" s="119" t="str">
        <f t="shared" si="52"/>
        <v>3.0</v>
      </c>
      <c r="EL13" s="137">
        <v>3</v>
      </c>
      <c r="EM13" s="138">
        <v>3</v>
      </c>
      <c r="EN13" s="209">
        <v>6</v>
      </c>
      <c r="EO13" s="189">
        <v>9</v>
      </c>
      <c r="EP13" s="189"/>
      <c r="EQ13" s="116">
        <f t="shared" si="53"/>
        <v>7.8</v>
      </c>
      <c r="ER13" s="117">
        <f t="shared" si="54"/>
        <v>7.8</v>
      </c>
      <c r="ES13" s="118" t="str">
        <f t="shared" si="55"/>
        <v>B</v>
      </c>
      <c r="ET13" s="119">
        <f t="shared" si="56"/>
        <v>3</v>
      </c>
      <c r="EU13" s="119" t="str">
        <f t="shared" si="57"/>
        <v>3.0</v>
      </c>
      <c r="EV13" s="137">
        <v>2</v>
      </c>
      <c r="EW13" s="138">
        <v>2</v>
      </c>
      <c r="EX13" s="395">
        <v>6.6</v>
      </c>
      <c r="EY13" s="256">
        <v>6</v>
      </c>
      <c r="EZ13" s="256"/>
      <c r="FA13" s="116">
        <f t="shared" si="58"/>
        <v>6.2</v>
      </c>
      <c r="FB13" s="117">
        <f t="shared" si="59"/>
        <v>6.2</v>
      </c>
      <c r="FC13" s="118" t="str">
        <f t="shared" si="60"/>
        <v>C</v>
      </c>
      <c r="FD13" s="119">
        <f t="shared" si="61"/>
        <v>2</v>
      </c>
      <c r="FE13" s="119" t="str">
        <f t="shared" si="62"/>
        <v>2.0</v>
      </c>
      <c r="FF13" s="137">
        <v>2</v>
      </c>
      <c r="FG13" s="138">
        <v>2</v>
      </c>
      <c r="FH13" s="148">
        <v>7</v>
      </c>
      <c r="FI13" s="189">
        <v>6</v>
      </c>
      <c r="FJ13" s="189"/>
      <c r="FK13" s="116">
        <f t="shared" si="63"/>
        <v>6.4</v>
      </c>
      <c r="FL13" s="117">
        <f t="shared" si="64"/>
        <v>6.4</v>
      </c>
      <c r="FM13" s="118" t="str">
        <f t="shared" si="65"/>
        <v>C</v>
      </c>
      <c r="FN13" s="119">
        <f t="shared" si="66"/>
        <v>2</v>
      </c>
      <c r="FO13" s="119" t="str">
        <f t="shared" si="67"/>
        <v>2.0</v>
      </c>
      <c r="FP13" s="137">
        <v>4</v>
      </c>
      <c r="FQ13" s="138">
        <v>4</v>
      </c>
      <c r="FR13" s="301">
        <f t="shared" si="68"/>
        <v>15</v>
      </c>
      <c r="FS13" s="310">
        <f t="shared" si="69"/>
        <v>2.6</v>
      </c>
      <c r="FT13" s="312" t="str">
        <f t="shared" si="70"/>
        <v>2.60</v>
      </c>
      <c r="FU13" s="189" t="str">
        <f t="shared" si="71"/>
        <v>Lên lớp</v>
      </c>
      <c r="FV13" s="526">
        <f t="shared" si="72"/>
        <v>30</v>
      </c>
      <c r="FW13" s="310">
        <f t="shared" si="73"/>
        <v>2.3666666666666667</v>
      </c>
      <c r="FX13" s="312" t="str">
        <f t="shared" si="74"/>
        <v>2.37</v>
      </c>
      <c r="FY13" s="527">
        <f t="shared" si="75"/>
        <v>30</v>
      </c>
      <c r="FZ13" s="528">
        <f t="shared" si="76"/>
        <v>2.3666666666666667</v>
      </c>
      <c r="GA13" s="529" t="str">
        <f t="shared" si="77"/>
        <v>Lên lớp</v>
      </c>
      <c r="GB13" s="131"/>
      <c r="GC13" s="209">
        <v>7.8</v>
      </c>
      <c r="GD13" s="239">
        <v>7</v>
      </c>
      <c r="GE13" s="239"/>
      <c r="GF13" s="116">
        <f t="shared" si="115"/>
        <v>7.3</v>
      </c>
      <c r="GG13" s="117">
        <f t="shared" si="78"/>
        <v>7.3</v>
      </c>
      <c r="GH13" s="118" t="str">
        <f t="shared" si="79"/>
        <v>B</v>
      </c>
      <c r="GI13" s="119">
        <f t="shared" si="80"/>
        <v>3</v>
      </c>
      <c r="GJ13" s="119" t="str">
        <f t="shared" si="81"/>
        <v>3.0</v>
      </c>
      <c r="GK13" s="137">
        <v>2</v>
      </c>
      <c r="GL13" s="138">
        <v>2</v>
      </c>
      <c r="GM13" s="191">
        <v>8</v>
      </c>
      <c r="GN13" s="239">
        <v>9</v>
      </c>
      <c r="GO13" s="239"/>
      <c r="GP13" s="116">
        <f t="shared" si="82"/>
        <v>8.6</v>
      </c>
      <c r="GQ13" s="117">
        <f t="shared" si="83"/>
        <v>8.6</v>
      </c>
      <c r="GR13" s="118" t="str">
        <f t="shared" si="84"/>
        <v>A</v>
      </c>
      <c r="GS13" s="119">
        <f t="shared" si="85"/>
        <v>4</v>
      </c>
      <c r="GT13" s="119" t="str">
        <f t="shared" si="86"/>
        <v>4.0</v>
      </c>
      <c r="GU13" s="137">
        <v>3</v>
      </c>
      <c r="GV13" s="138">
        <v>3</v>
      </c>
      <c r="GW13" s="148">
        <v>6.9</v>
      </c>
      <c r="GX13" s="239">
        <v>9</v>
      </c>
      <c r="GY13" s="239"/>
      <c r="GZ13" s="116">
        <f t="shared" si="87"/>
        <v>8.1999999999999993</v>
      </c>
      <c r="HA13" s="117">
        <f t="shared" si="88"/>
        <v>8.1999999999999993</v>
      </c>
      <c r="HB13" s="118" t="str">
        <f t="shared" si="89"/>
        <v>B+</v>
      </c>
      <c r="HC13" s="119">
        <f t="shared" si="90"/>
        <v>3.5</v>
      </c>
      <c r="HD13" s="119" t="str">
        <f t="shared" si="91"/>
        <v>3.5</v>
      </c>
      <c r="HE13" s="137">
        <v>4</v>
      </c>
      <c r="HF13" s="138">
        <v>4</v>
      </c>
      <c r="HG13" s="148">
        <v>6.3</v>
      </c>
      <c r="HH13" s="239">
        <v>6</v>
      </c>
      <c r="HI13" s="239"/>
      <c r="HJ13" s="116">
        <f t="shared" si="92"/>
        <v>6.1</v>
      </c>
      <c r="HK13" s="117">
        <f t="shared" si="93"/>
        <v>6.1</v>
      </c>
      <c r="HL13" s="118" t="str">
        <f t="shared" si="94"/>
        <v>C</v>
      </c>
      <c r="HM13" s="119">
        <f t="shared" si="95"/>
        <v>2</v>
      </c>
      <c r="HN13" s="119" t="str">
        <f t="shared" si="96"/>
        <v>2.0</v>
      </c>
      <c r="HO13" s="137">
        <v>3</v>
      </c>
      <c r="HP13" s="138">
        <v>3</v>
      </c>
      <c r="HQ13" s="148">
        <v>6</v>
      </c>
      <c r="HR13" s="189">
        <v>6</v>
      </c>
      <c r="HS13" s="189"/>
      <c r="HT13" s="116">
        <f t="shared" si="97"/>
        <v>6</v>
      </c>
      <c r="HU13" s="117">
        <f t="shared" si="98"/>
        <v>6</v>
      </c>
      <c r="HV13" s="118" t="str">
        <f t="shared" si="99"/>
        <v>C</v>
      </c>
      <c r="HW13" s="119">
        <f t="shared" si="100"/>
        <v>2</v>
      </c>
      <c r="HX13" s="119" t="str">
        <f t="shared" si="101"/>
        <v>2.0</v>
      </c>
      <c r="HY13" s="137">
        <v>2</v>
      </c>
      <c r="HZ13" s="138">
        <v>2</v>
      </c>
      <c r="IA13" s="148">
        <v>7.3</v>
      </c>
      <c r="IB13" s="189">
        <v>8</v>
      </c>
      <c r="IC13" s="189"/>
      <c r="ID13" s="116">
        <f t="shared" si="102"/>
        <v>7.7</v>
      </c>
      <c r="IE13" s="117">
        <f t="shared" si="103"/>
        <v>7.7</v>
      </c>
      <c r="IF13" s="118" t="str">
        <f t="shared" si="104"/>
        <v>B</v>
      </c>
      <c r="IG13" s="119">
        <f t="shared" si="105"/>
        <v>3</v>
      </c>
      <c r="IH13" s="119" t="str">
        <f t="shared" si="106"/>
        <v>3.0</v>
      </c>
      <c r="II13" s="137">
        <v>2</v>
      </c>
      <c r="IJ13" s="138">
        <v>2</v>
      </c>
      <c r="IK13" s="148">
        <v>6.8</v>
      </c>
      <c r="IL13" s="239">
        <v>8</v>
      </c>
      <c r="IM13" s="239"/>
      <c r="IN13" s="116">
        <f t="shared" si="107"/>
        <v>7.5</v>
      </c>
      <c r="IO13" s="117">
        <f t="shared" si="108"/>
        <v>7.5</v>
      </c>
      <c r="IP13" s="118" t="str">
        <f t="shared" si="109"/>
        <v>B</v>
      </c>
      <c r="IQ13" s="119">
        <f t="shared" si="110"/>
        <v>3</v>
      </c>
      <c r="IR13" s="119" t="str">
        <f t="shared" si="111"/>
        <v>3.0</v>
      </c>
      <c r="IS13" s="137">
        <v>2</v>
      </c>
      <c r="IT13" s="138">
        <v>2</v>
      </c>
      <c r="IU13" s="301">
        <f t="shared" si="112"/>
        <v>18</v>
      </c>
      <c r="IV13" s="310">
        <f t="shared" si="113"/>
        <v>3</v>
      </c>
      <c r="IW13" s="312" t="str">
        <f t="shared" si="114"/>
        <v>3.00</v>
      </c>
      <c r="IX13" s="130"/>
      <c r="IY13" s="130"/>
      <c r="IZ13" s="130"/>
      <c r="JA13" s="130"/>
      <c r="JB13" s="130"/>
      <c r="JC13" s="130"/>
      <c r="JD13" s="130"/>
      <c r="JE13" s="130"/>
      <c r="JF13" s="130"/>
      <c r="JG13" s="131"/>
    </row>
    <row r="14" spans="1:267" ht="18">
      <c r="A14" s="22">
        <v>15</v>
      </c>
      <c r="B14" s="43" t="s">
        <v>167</v>
      </c>
      <c r="C14" s="52" t="s">
        <v>213</v>
      </c>
      <c r="D14" s="53" t="s">
        <v>65</v>
      </c>
      <c r="E14" s="54" t="s">
        <v>214</v>
      </c>
      <c r="F14" s="54"/>
      <c r="G14" s="55" t="s">
        <v>215</v>
      </c>
      <c r="H14" s="37" t="s">
        <v>47</v>
      </c>
      <c r="I14" s="22" t="s">
        <v>67</v>
      </c>
      <c r="J14" s="18" t="s">
        <v>37</v>
      </c>
      <c r="K14" s="364" t="s">
        <v>38</v>
      </c>
      <c r="L14" s="365"/>
      <c r="M14" s="365"/>
      <c r="N14" s="365"/>
      <c r="O14" s="365"/>
      <c r="P14" s="365"/>
      <c r="Q14" s="365"/>
      <c r="R14" s="365"/>
      <c r="S14" s="365"/>
      <c r="T14" s="365"/>
      <c r="U14" s="365"/>
      <c r="V14" s="365"/>
      <c r="W14" s="365"/>
      <c r="X14" s="365"/>
      <c r="Y14" s="365"/>
      <c r="Z14" s="365"/>
      <c r="AA14" s="365"/>
      <c r="AB14" s="365"/>
      <c r="AC14" s="365"/>
      <c r="AD14" s="365"/>
      <c r="AE14" s="365"/>
      <c r="AF14" s="365"/>
      <c r="AG14" s="365"/>
      <c r="AH14" s="365"/>
      <c r="AI14" s="365"/>
      <c r="AJ14" s="365"/>
      <c r="AK14" s="365"/>
      <c r="AL14" s="365"/>
      <c r="AM14" s="365"/>
      <c r="AN14" s="365"/>
      <c r="AO14" s="365"/>
      <c r="AP14" s="365"/>
      <c r="AQ14" s="365"/>
      <c r="AR14" s="365"/>
      <c r="AS14" s="365"/>
      <c r="AT14" s="365"/>
      <c r="AU14" s="365"/>
      <c r="AV14" s="6">
        <v>6.3</v>
      </c>
      <c r="AW14" s="3" t="str">
        <f t="shared" si="0"/>
        <v>C</v>
      </c>
      <c r="AX14" s="4">
        <f t="shared" si="1"/>
        <v>2</v>
      </c>
      <c r="AY14" s="13" t="str">
        <f t="shared" si="2"/>
        <v>2.0</v>
      </c>
      <c r="AZ14" s="15">
        <v>6</v>
      </c>
      <c r="BA14" s="3" t="str">
        <f t="shared" si="3"/>
        <v>C</v>
      </c>
      <c r="BB14" s="4">
        <f t="shared" si="4"/>
        <v>2</v>
      </c>
      <c r="BC14" s="122" t="str">
        <f t="shared" si="5"/>
        <v>2.0</v>
      </c>
      <c r="BD14" s="148">
        <v>7</v>
      </c>
      <c r="BE14" s="239">
        <v>7</v>
      </c>
      <c r="BF14" s="215"/>
      <c r="BG14" s="116">
        <f t="shared" si="6"/>
        <v>7</v>
      </c>
      <c r="BH14" s="117">
        <f t="shared" si="7"/>
        <v>7</v>
      </c>
      <c r="BI14" s="118" t="str">
        <f t="shared" si="8"/>
        <v>B</v>
      </c>
      <c r="BJ14" s="119">
        <f t="shared" si="9"/>
        <v>3</v>
      </c>
      <c r="BK14" s="119" t="str">
        <f t="shared" si="10"/>
        <v>3.0</v>
      </c>
      <c r="BL14" s="137">
        <v>2</v>
      </c>
      <c r="BM14" s="138">
        <v>2</v>
      </c>
      <c r="BN14" s="200">
        <v>8.1999999999999993</v>
      </c>
      <c r="BO14" s="225">
        <v>6</v>
      </c>
      <c r="BP14" s="225"/>
      <c r="BQ14" s="116">
        <f t="shared" si="11"/>
        <v>6.9</v>
      </c>
      <c r="BR14" s="117">
        <f t="shared" si="12"/>
        <v>6.9</v>
      </c>
      <c r="BS14" s="118" t="str">
        <f t="shared" si="13"/>
        <v>C+</v>
      </c>
      <c r="BT14" s="119">
        <f t="shared" si="14"/>
        <v>2.5</v>
      </c>
      <c r="BU14" s="119" t="str">
        <f t="shared" si="15"/>
        <v>2.5</v>
      </c>
      <c r="BV14" s="137">
        <v>4</v>
      </c>
      <c r="BW14" s="138">
        <v>4</v>
      </c>
      <c r="BX14" s="191">
        <v>8</v>
      </c>
      <c r="BY14" s="239">
        <v>8</v>
      </c>
      <c r="BZ14" s="239"/>
      <c r="CA14" s="116">
        <f t="shared" si="16"/>
        <v>8</v>
      </c>
      <c r="CB14" s="117">
        <f t="shared" si="17"/>
        <v>8</v>
      </c>
      <c r="CC14" s="118" t="str">
        <f t="shared" si="18"/>
        <v>B+</v>
      </c>
      <c r="CD14" s="119">
        <f t="shared" si="19"/>
        <v>3.5</v>
      </c>
      <c r="CE14" s="119" t="str">
        <f t="shared" si="20"/>
        <v>3.5</v>
      </c>
      <c r="CF14" s="137">
        <v>4</v>
      </c>
      <c r="CG14" s="138">
        <v>4</v>
      </c>
      <c r="CH14" s="148">
        <v>6</v>
      </c>
      <c r="CI14" s="189">
        <v>7</v>
      </c>
      <c r="CJ14" s="189"/>
      <c r="CK14" s="116">
        <f t="shared" si="21"/>
        <v>6.6</v>
      </c>
      <c r="CL14" s="117">
        <f t="shared" si="22"/>
        <v>6.6</v>
      </c>
      <c r="CM14" s="118" t="str">
        <f t="shared" si="23"/>
        <v>C+</v>
      </c>
      <c r="CN14" s="119">
        <f t="shared" si="24"/>
        <v>2.5</v>
      </c>
      <c r="CO14" s="119" t="str">
        <f t="shared" si="25"/>
        <v>2.5</v>
      </c>
      <c r="CP14" s="137">
        <v>2</v>
      </c>
      <c r="CQ14" s="138">
        <v>2</v>
      </c>
      <c r="CR14" s="148">
        <v>6.7</v>
      </c>
      <c r="CS14" s="189">
        <v>8</v>
      </c>
      <c r="CT14" s="189"/>
      <c r="CU14" s="116">
        <f t="shared" si="26"/>
        <v>7.5</v>
      </c>
      <c r="CV14" s="117">
        <f t="shared" si="27"/>
        <v>7.5</v>
      </c>
      <c r="CW14" s="118" t="str">
        <f t="shared" si="28"/>
        <v>B</v>
      </c>
      <c r="CX14" s="119">
        <f t="shared" si="29"/>
        <v>3</v>
      </c>
      <c r="CY14" s="119" t="str">
        <f t="shared" si="30"/>
        <v>3.0</v>
      </c>
      <c r="CZ14" s="137">
        <v>1</v>
      </c>
      <c r="DA14" s="157">
        <v>1</v>
      </c>
      <c r="DB14" s="248">
        <v>6.7</v>
      </c>
      <c r="DC14" s="225">
        <v>6</v>
      </c>
      <c r="DD14" s="225"/>
      <c r="DE14" s="116">
        <f t="shared" si="31"/>
        <v>6.3</v>
      </c>
      <c r="DF14" s="117">
        <f t="shared" si="32"/>
        <v>6.3</v>
      </c>
      <c r="DG14" s="118" t="str">
        <f t="shared" si="33"/>
        <v>C</v>
      </c>
      <c r="DH14" s="119">
        <f t="shared" si="34"/>
        <v>2</v>
      </c>
      <c r="DI14" s="119" t="str">
        <f t="shared" si="35"/>
        <v>2.0</v>
      </c>
      <c r="DJ14" s="137">
        <v>2</v>
      </c>
      <c r="DK14" s="138">
        <v>2</v>
      </c>
      <c r="DL14" s="301">
        <f t="shared" si="36"/>
        <v>15</v>
      </c>
      <c r="DM14" s="310">
        <f t="shared" si="37"/>
        <v>2.8</v>
      </c>
      <c r="DN14" s="312" t="str">
        <f t="shared" si="38"/>
        <v>2.80</v>
      </c>
      <c r="DO14" s="296" t="str">
        <f t="shared" si="39"/>
        <v>Lên lớp</v>
      </c>
      <c r="DP14" s="297">
        <f t="shared" si="40"/>
        <v>15</v>
      </c>
      <c r="DQ14" s="298">
        <f t="shared" si="41"/>
        <v>2.8</v>
      </c>
      <c r="DR14" s="296" t="str">
        <f t="shared" si="42"/>
        <v>Lên lớp</v>
      </c>
      <c r="DT14" s="148">
        <v>7.8</v>
      </c>
      <c r="DU14" s="239">
        <v>9</v>
      </c>
      <c r="DV14" s="239"/>
      <c r="DW14" s="116">
        <f t="shared" si="43"/>
        <v>8.5</v>
      </c>
      <c r="DX14" s="117">
        <f t="shared" si="44"/>
        <v>8.5</v>
      </c>
      <c r="DY14" s="118" t="str">
        <f t="shared" si="45"/>
        <v>A</v>
      </c>
      <c r="DZ14" s="119">
        <f t="shared" si="46"/>
        <v>4</v>
      </c>
      <c r="EA14" s="119" t="str">
        <f t="shared" si="47"/>
        <v>4.0</v>
      </c>
      <c r="EB14" s="137">
        <v>4</v>
      </c>
      <c r="EC14" s="138">
        <v>4</v>
      </c>
      <c r="ED14" s="148">
        <v>8.3000000000000007</v>
      </c>
      <c r="EE14" s="189">
        <v>8</v>
      </c>
      <c r="EF14" s="189"/>
      <c r="EG14" s="116">
        <f t="shared" si="48"/>
        <v>8.1</v>
      </c>
      <c r="EH14" s="117">
        <f t="shared" si="49"/>
        <v>8.1</v>
      </c>
      <c r="EI14" s="118" t="str">
        <f t="shared" si="50"/>
        <v>B+</v>
      </c>
      <c r="EJ14" s="119">
        <f t="shared" si="51"/>
        <v>3.5</v>
      </c>
      <c r="EK14" s="119" t="str">
        <f t="shared" si="52"/>
        <v>3.5</v>
      </c>
      <c r="EL14" s="137">
        <v>3</v>
      </c>
      <c r="EM14" s="138">
        <v>3</v>
      </c>
      <c r="EN14" s="209">
        <v>7.4</v>
      </c>
      <c r="EO14" s="189">
        <v>7</v>
      </c>
      <c r="EP14" s="189"/>
      <c r="EQ14" s="116">
        <f t="shared" si="53"/>
        <v>7.2</v>
      </c>
      <c r="ER14" s="117">
        <f t="shared" si="54"/>
        <v>7.2</v>
      </c>
      <c r="ES14" s="118" t="str">
        <f t="shared" si="55"/>
        <v>B</v>
      </c>
      <c r="ET14" s="119">
        <f t="shared" si="56"/>
        <v>3</v>
      </c>
      <c r="EU14" s="119" t="str">
        <f t="shared" si="57"/>
        <v>3.0</v>
      </c>
      <c r="EV14" s="137">
        <v>2</v>
      </c>
      <c r="EW14" s="138">
        <v>2</v>
      </c>
      <c r="EX14" s="395">
        <v>8.4</v>
      </c>
      <c r="EY14" s="256">
        <v>5</v>
      </c>
      <c r="EZ14" s="256"/>
      <c r="FA14" s="116">
        <f t="shared" si="58"/>
        <v>6.4</v>
      </c>
      <c r="FB14" s="117">
        <f t="shared" si="59"/>
        <v>6.4</v>
      </c>
      <c r="FC14" s="118" t="str">
        <f t="shared" si="60"/>
        <v>C</v>
      </c>
      <c r="FD14" s="119">
        <f t="shared" si="61"/>
        <v>2</v>
      </c>
      <c r="FE14" s="119" t="str">
        <f t="shared" si="62"/>
        <v>2.0</v>
      </c>
      <c r="FF14" s="137">
        <v>2</v>
      </c>
      <c r="FG14" s="138">
        <v>2</v>
      </c>
      <c r="FH14" s="148">
        <v>7.8</v>
      </c>
      <c r="FI14" s="189">
        <v>8</v>
      </c>
      <c r="FJ14" s="189"/>
      <c r="FK14" s="116">
        <f t="shared" si="63"/>
        <v>7.9</v>
      </c>
      <c r="FL14" s="117">
        <f t="shared" si="64"/>
        <v>7.9</v>
      </c>
      <c r="FM14" s="118" t="str">
        <f t="shared" si="65"/>
        <v>B</v>
      </c>
      <c r="FN14" s="119">
        <f t="shared" si="66"/>
        <v>3</v>
      </c>
      <c r="FO14" s="119" t="str">
        <f t="shared" si="67"/>
        <v>3.0</v>
      </c>
      <c r="FP14" s="137">
        <v>4</v>
      </c>
      <c r="FQ14" s="138">
        <v>4</v>
      </c>
      <c r="FR14" s="301">
        <f t="shared" si="68"/>
        <v>15</v>
      </c>
      <c r="FS14" s="310">
        <f t="shared" si="69"/>
        <v>3.2333333333333334</v>
      </c>
      <c r="FT14" s="312" t="str">
        <f t="shared" si="70"/>
        <v>3.23</v>
      </c>
      <c r="FU14" s="189" t="str">
        <f t="shared" si="71"/>
        <v>Lên lớp</v>
      </c>
      <c r="FV14" s="526">
        <f t="shared" si="72"/>
        <v>30</v>
      </c>
      <c r="FW14" s="310">
        <f t="shared" si="73"/>
        <v>3.0166666666666666</v>
      </c>
      <c r="FX14" s="312" t="str">
        <f t="shared" si="74"/>
        <v>3.02</v>
      </c>
      <c r="FY14" s="527">
        <f t="shared" si="75"/>
        <v>30</v>
      </c>
      <c r="FZ14" s="528">
        <f t="shared" si="76"/>
        <v>3.0166666666666666</v>
      </c>
      <c r="GA14" s="529" t="str">
        <f t="shared" si="77"/>
        <v>Lên lớp</v>
      </c>
      <c r="GB14" s="131"/>
      <c r="GC14" s="209">
        <v>8</v>
      </c>
      <c r="GD14" s="239">
        <v>8</v>
      </c>
      <c r="GE14" s="239"/>
      <c r="GF14" s="116">
        <f t="shared" si="115"/>
        <v>8</v>
      </c>
      <c r="GG14" s="117">
        <f t="shared" si="78"/>
        <v>8</v>
      </c>
      <c r="GH14" s="118" t="str">
        <f t="shared" si="79"/>
        <v>B+</v>
      </c>
      <c r="GI14" s="119">
        <f t="shared" si="80"/>
        <v>3.5</v>
      </c>
      <c r="GJ14" s="119" t="str">
        <f t="shared" si="81"/>
        <v>3.5</v>
      </c>
      <c r="GK14" s="137">
        <v>2</v>
      </c>
      <c r="GL14" s="138">
        <v>2</v>
      </c>
      <c r="GM14" s="191">
        <v>9</v>
      </c>
      <c r="GN14" s="239">
        <v>9</v>
      </c>
      <c r="GO14" s="239"/>
      <c r="GP14" s="116">
        <f t="shared" si="82"/>
        <v>9</v>
      </c>
      <c r="GQ14" s="117">
        <f t="shared" si="83"/>
        <v>9</v>
      </c>
      <c r="GR14" s="118" t="str">
        <f t="shared" si="84"/>
        <v>A</v>
      </c>
      <c r="GS14" s="119">
        <f t="shared" si="85"/>
        <v>4</v>
      </c>
      <c r="GT14" s="119" t="str">
        <f t="shared" si="86"/>
        <v>4.0</v>
      </c>
      <c r="GU14" s="137">
        <v>3</v>
      </c>
      <c r="GV14" s="138">
        <v>3</v>
      </c>
      <c r="GW14" s="148">
        <v>8.1</v>
      </c>
      <c r="GX14" s="239">
        <v>9</v>
      </c>
      <c r="GY14" s="239"/>
      <c r="GZ14" s="116">
        <f t="shared" si="87"/>
        <v>8.6</v>
      </c>
      <c r="HA14" s="117">
        <f t="shared" si="88"/>
        <v>8.6</v>
      </c>
      <c r="HB14" s="118" t="str">
        <f t="shared" si="89"/>
        <v>A</v>
      </c>
      <c r="HC14" s="119">
        <f t="shared" si="90"/>
        <v>4</v>
      </c>
      <c r="HD14" s="119" t="str">
        <f t="shared" si="91"/>
        <v>4.0</v>
      </c>
      <c r="HE14" s="137">
        <v>4</v>
      </c>
      <c r="HF14" s="138">
        <v>4</v>
      </c>
      <c r="HG14" s="148">
        <v>7.9</v>
      </c>
      <c r="HH14" s="239">
        <v>9</v>
      </c>
      <c r="HI14" s="239"/>
      <c r="HJ14" s="116">
        <f t="shared" si="92"/>
        <v>8.6</v>
      </c>
      <c r="HK14" s="117">
        <f t="shared" si="93"/>
        <v>8.6</v>
      </c>
      <c r="HL14" s="118" t="str">
        <f t="shared" si="94"/>
        <v>A</v>
      </c>
      <c r="HM14" s="119">
        <f t="shared" si="95"/>
        <v>4</v>
      </c>
      <c r="HN14" s="119" t="str">
        <f t="shared" si="96"/>
        <v>4.0</v>
      </c>
      <c r="HO14" s="137">
        <v>3</v>
      </c>
      <c r="HP14" s="138">
        <v>3</v>
      </c>
      <c r="HQ14" s="148">
        <v>7.8</v>
      </c>
      <c r="HR14" s="189">
        <v>8</v>
      </c>
      <c r="HS14" s="189"/>
      <c r="HT14" s="116">
        <f t="shared" si="97"/>
        <v>7.9</v>
      </c>
      <c r="HU14" s="117">
        <f t="shared" si="98"/>
        <v>7.9</v>
      </c>
      <c r="HV14" s="118" t="str">
        <f t="shared" si="99"/>
        <v>B</v>
      </c>
      <c r="HW14" s="119">
        <f t="shared" si="100"/>
        <v>3</v>
      </c>
      <c r="HX14" s="119" t="str">
        <f t="shared" si="101"/>
        <v>3.0</v>
      </c>
      <c r="HY14" s="137">
        <v>2</v>
      </c>
      <c r="HZ14" s="138">
        <v>2</v>
      </c>
      <c r="IA14" s="148">
        <v>8.6999999999999993</v>
      </c>
      <c r="IB14" s="189">
        <v>8</v>
      </c>
      <c r="IC14" s="189"/>
      <c r="ID14" s="116">
        <f t="shared" si="102"/>
        <v>8.3000000000000007</v>
      </c>
      <c r="IE14" s="117">
        <f t="shared" si="103"/>
        <v>8.3000000000000007</v>
      </c>
      <c r="IF14" s="118" t="str">
        <f t="shared" si="104"/>
        <v>B+</v>
      </c>
      <c r="IG14" s="119">
        <f t="shared" si="105"/>
        <v>3.5</v>
      </c>
      <c r="IH14" s="119" t="str">
        <f t="shared" si="106"/>
        <v>3.5</v>
      </c>
      <c r="II14" s="137">
        <v>2</v>
      </c>
      <c r="IJ14" s="138">
        <v>2</v>
      </c>
      <c r="IK14" s="148">
        <v>7.4</v>
      </c>
      <c r="IL14" s="239">
        <v>8</v>
      </c>
      <c r="IM14" s="239"/>
      <c r="IN14" s="116">
        <f t="shared" si="107"/>
        <v>7.8</v>
      </c>
      <c r="IO14" s="117">
        <f t="shared" si="108"/>
        <v>7.8</v>
      </c>
      <c r="IP14" s="118" t="str">
        <f t="shared" si="109"/>
        <v>B</v>
      </c>
      <c r="IQ14" s="119">
        <f t="shared" si="110"/>
        <v>3</v>
      </c>
      <c r="IR14" s="119" t="str">
        <f t="shared" si="111"/>
        <v>3.0</v>
      </c>
      <c r="IS14" s="137">
        <v>2</v>
      </c>
      <c r="IT14" s="138">
        <v>2</v>
      </c>
      <c r="IU14" s="301">
        <f t="shared" si="112"/>
        <v>18</v>
      </c>
      <c r="IV14" s="310">
        <f t="shared" si="113"/>
        <v>3.6666666666666665</v>
      </c>
      <c r="IW14" s="312" t="str">
        <f t="shared" si="114"/>
        <v>3.67</v>
      </c>
      <c r="IX14" s="130"/>
      <c r="IY14" s="130"/>
      <c r="IZ14" s="130"/>
      <c r="JA14" s="130"/>
      <c r="JB14" s="130"/>
      <c r="JC14" s="130"/>
      <c r="JD14" s="130"/>
      <c r="JE14" s="130"/>
      <c r="JF14" s="130"/>
      <c r="JG14" s="131"/>
    </row>
    <row r="15" spans="1:267" ht="18">
      <c r="A15" s="22">
        <v>16</v>
      </c>
      <c r="B15" s="43" t="s">
        <v>167</v>
      </c>
      <c r="C15" s="52" t="s">
        <v>216</v>
      </c>
      <c r="D15" s="53" t="s">
        <v>189</v>
      </c>
      <c r="E15" s="54" t="s">
        <v>214</v>
      </c>
      <c r="F15" s="54"/>
      <c r="G15" s="55" t="s">
        <v>217</v>
      </c>
      <c r="H15" s="37" t="s">
        <v>47</v>
      </c>
      <c r="I15" s="22" t="s">
        <v>631</v>
      </c>
      <c r="J15" s="18" t="s">
        <v>37</v>
      </c>
      <c r="K15" s="364" t="s">
        <v>38</v>
      </c>
      <c r="L15" s="365"/>
      <c r="M15" s="365"/>
      <c r="N15" s="365"/>
      <c r="O15" s="365"/>
      <c r="P15" s="365"/>
      <c r="Q15" s="365"/>
      <c r="R15" s="365"/>
      <c r="S15" s="365"/>
      <c r="T15" s="365"/>
      <c r="U15" s="365"/>
      <c r="V15" s="365"/>
      <c r="W15" s="365"/>
      <c r="X15" s="365"/>
      <c r="Y15" s="365"/>
      <c r="Z15" s="365"/>
      <c r="AA15" s="365"/>
      <c r="AB15" s="365"/>
      <c r="AC15" s="365"/>
      <c r="AD15" s="365"/>
      <c r="AE15" s="365"/>
      <c r="AF15" s="365"/>
      <c r="AG15" s="365"/>
      <c r="AH15" s="365"/>
      <c r="AI15" s="365"/>
      <c r="AJ15" s="365"/>
      <c r="AK15" s="365"/>
      <c r="AL15" s="365"/>
      <c r="AM15" s="365"/>
      <c r="AN15" s="365"/>
      <c r="AO15" s="365"/>
      <c r="AP15" s="365"/>
      <c r="AQ15" s="365"/>
      <c r="AR15" s="365"/>
      <c r="AS15" s="365"/>
      <c r="AT15" s="365"/>
      <c r="AU15" s="365"/>
      <c r="AV15" s="6">
        <v>6</v>
      </c>
      <c r="AW15" s="3" t="str">
        <f t="shared" si="0"/>
        <v>C</v>
      </c>
      <c r="AX15" s="4">
        <f t="shared" si="1"/>
        <v>2</v>
      </c>
      <c r="AY15" s="13" t="str">
        <f t="shared" si="2"/>
        <v>2.0</v>
      </c>
      <c r="AZ15" s="15">
        <v>7</v>
      </c>
      <c r="BA15" s="3" t="str">
        <f t="shared" si="3"/>
        <v>B</v>
      </c>
      <c r="BB15" s="4">
        <f t="shared" si="4"/>
        <v>3</v>
      </c>
      <c r="BC15" s="122" t="str">
        <f t="shared" si="5"/>
        <v>3.0</v>
      </c>
      <c r="BD15" s="148">
        <v>6</v>
      </c>
      <c r="BE15" s="239">
        <v>7</v>
      </c>
      <c r="BF15" s="215"/>
      <c r="BG15" s="116">
        <f t="shared" si="6"/>
        <v>6.6</v>
      </c>
      <c r="BH15" s="117">
        <f t="shared" si="7"/>
        <v>6.6</v>
      </c>
      <c r="BI15" s="118" t="str">
        <f t="shared" si="8"/>
        <v>C+</v>
      </c>
      <c r="BJ15" s="119">
        <f t="shared" si="9"/>
        <v>2.5</v>
      </c>
      <c r="BK15" s="119" t="str">
        <f t="shared" si="10"/>
        <v>2.5</v>
      </c>
      <c r="BL15" s="137">
        <v>2</v>
      </c>
      <c r="BM15" s="138">
        <v>2</v>
      </c>
      <c r="BN15" s="200">
        <v>6.5</v>
      </c>
      <c r="BO15" s="225">
        <v>4</v>
      </c>
      <c r="BP15" s="225"/>
      <c r="BQ15" s="116">
        <f t="shared" si="11"/>
        <v>5</v>
      </c>
      <c r="BR15" s="117">
        <f t="shared" si="12"/>
        <v>5</v>
      </c>
      <c r="BS15" s="118" t="str">
        <f t="shared" si="13"/>
        <v>D+</v>
      </c>
      <c r="BT15" s="119">
        <f t="shared" si="14"/>
        <v>1.5</v>
      </c>
      <c r="BU15" s="119" t="str">
        <f t="shared" si="15"/>
        <v>1.5</v>
      </c>
      <c r="BV15" s="137">
        <v>4</v>
      </c>
      <c r="BW15" s="138">
        <v>4</v>
      </c>
      <c r="BX15" s="191">
        <v>5.6</v>
      </c>
      <c r="BY15" s="239">
        <v>9</v>
      </c>
      <c r="BZ15" s="239"/>
      <c r="CA15" s="116">
        <f t="shared" si="16"/>
        <v>7.6</v>
      </c>
      <c r="CB15" s="117">
        <f t="shared" si="17"/>
        <v>7.6</v>
      </c>
      <c r="CC15" s="118" t="str">
        <f t="shared" si="18"/>
        <v>B</v>
      </c>
      <c r="CD15" s="119">
        <f t="shared" si="19"/>
        <v>3</v>
      </c>
      <c r="CE15" s="119" t="str">
        <f t="shared" si="20"/>
        <v>3.0</v>
      </c>
      <c r="CF15" s="137">
        <v>4</v>
      </c>
      <c r="CG15" s="138">
        <v>4</v>
      </c>
      <c r="CH15" s="148">
        <v>7</v>
      </c>
      <c r="CI15" s="189">
        <v>6</v>
      </c>
      <c r="CJ15" s="189"/>
      <c r="CK15" s="116">
        <f t="shared" si="21"/>
        <v>6.4</v>
      </c>
      <c r="CL15" s="117">
        <f t="shared" si="22"/>
        <v>6.4</v>
      </c>
      <c r="CM15" s="118" t="str">
        <f t="shared" si="23"/>
        <v>C</v>
      </c>
      <c r="CN15" s="119">
        <f t="shared" si="24"/>
        <v>2</v>
      </c>
      <c r="CO15" s="119" t="str">
        <f t="shared" si="25"/>
        <v>2.0</v>
      </c>
      <c r="CP15" s="137">
        <v>2</v>
      </c>
      <c r="CQ15" s="138">
        <v>2</v>
      </c>
      <c r="CR15" s="148">
        <v>7.7</v>
      </c>
      <c r="CS15" s="189">
        <v>8</v>
      </c>
      <c r="CT15" s="189"/>
      <c r="CU15" s="116">
        <f t="shared" si="26"/>
        <v>7.9</v>
      </c>
      <c r="CV15" s="117">
        <f t="shared" si="27"/>
        <v>7.9</v>
      </c>
      <c r="CW15" s="118" t="str">
        <f t="shared" si="28"/>
        <v>B</v>
      </c>
      <c r="CX15" s="119">
        <f t="shared" si="29"/>
        <v>3</v>
      </c>
      <c r="CY15" s="119" t="str">
        <f t="shared" si="30"/>
        <v>3.0</v>
      </c>
      <c r="CZ15" s="137">
        <v>1</v>
      </c>
      <c r="DA15" s="157">
        <v>1</v>
      </c>
      <c r="DB15" s="248">
        <v>5.7</v>
      </c>
      <c r="DC15" s="225">
        <v>5</v>
      </c>
      <c r="DD15" s="225"/>
      <c r="DE15" s="116">
        <f t="shared" si="31"/>
        <v>5.3</v>
      </c>
      <c r="DF15" s="117">
        <f t="shared" si="32"/>
        <v>5.3</v>
      </c>
      <c r="DG15" s="118" t="str">
        <f t="shared" si="33"/>
        <v>D+</v>
      </c>
      <c r="DH15" s="119">
        <f t="shared" si="34"/>
        <v>1.5</v>
      </c>
      <c r="DI15" s="119" t="str">
        <f t="shared" si="35"/>
        <v>1.5</v>
      </c>
      <c r="DJ15" s="137">
        <v>2</v>
      </c>
      <c r="DK15" s="138">
        <v>2</v>
      </c>
      <c r="DL15" s="301">
        <f t="shared" si="36"/>
        <v>15</v>
      </c>
      <c r="DM15" s="310">
        <f t="shared" si="37"/>
        <v>2.2000000000000002</v>
      </c>
      <c r="DN15" s="312" t="str">
        <f t="shared" si="38"/>
        <v>2.20</v>
      </c>
      <c r="DO15" s="296" t="str">
        <f t="shared" si="39"/>
        <v>Lên lớp</v>
      </c>
      <c r="DP15" s="297">
        <f t="shared" si="40"/>
        <v>15</v>
      </c>
      <c r="DQ15" s="298">
        <f t="shared" si="41"/>
        <v>2.2000000000000002</v>
      </c>
      <c r="DR15" s="296" t="str">
        <f t="shared" si="42"/>
        <v>Lên lớp</v>
      </c>
      <c r="DT15" s="148">
        <v>6.3</v>
      </c>
      <c r="DU15" s="239">
        <v>9</v>
      </c>
      <c r="DV15" s="239"/>
      <c r="DW15" s="116">
        <f t="shared" si="43"/>
        <v>7.9</v>
      </c>
      <c r="DX15" s="117">
        <f t="shared" si="44"/>
        <v>7.9</v>
      </c>
      <c r="DY15" s="118" t="str">
        <f t="shared" si="45"/>
        <v>B</v>
      </c>
      <c r="DZ15" s="119">
        <f t="shared" si="46"/>
        <v>3</v>
      </c>
      <c r="EA15" s="119" t="str">
        <f t="shared" si="47"/>
        <v>3.0</v>
      </c>
      <c r="EB15" s="137">
        <v>4</v>
      </c>
      <c r="EC15" s="138">
        <v>4</v>
      </c>
      <c r="ED15" s="148">
        <v>7.6</v>
      </c>
      <c r="EE15" s="189">
        <v>7</v>
      </c>
      <c r="EF15" s="189"/>
      <c r="EG15" s="116">
        <f t="shared" si="48"/>
        <v>7.2</v>
      </c>
      <c r="EH15" s="117">
        <f t="shared" si="49"/>
        <v>7.2</v>
      </c>
      <c r="EI15" s="118" t="str">
        <f t="shared" si="50"/>
        <v>B</v>
      </c>
      <c r="EJ15" s="119">
        <f t="shared" si="51"/>
        <v>3</v>
      </c>
      <c r="EK15" s="119" t="str">
        <f t="shared" si="52"/>
        <v>3.0</v>
      </c>
      <c r="EL15" s="137">
        <v>3</v>
      </c>
      <c r="EM15" s="138">
        <v>3</v>
      </c>
      <c r="EN15" s="209">
        <v>6</v>
      </c>
      <c r="EO15" s="189">
        <v>4</v>
      </c>
      <c r="EP15" s="189"/>
      <c r="EQ15" s="116">
        <f t="shared" si="53"/>
        <v>4.8</v>
      </c>
      <c r="ER15" s="117">
        <f t="shared" si="54"/>
        <v>4.8</v>
      </c>
      <c r="ES15" s="118" t="str">
        <f t="shared" si="55"/>
        <v>D</v>
      </c>
      <c r="ET15" s="119">
        <f t="shared" si="56"/>
        <v>1</v>
      </c>
      <c r="EU15" s="119" t="str">
        <f t="shared" si="57"/>
        <v>1.0</v>
      </c>
      <c r="EV15" s="137">
        <v>2</v>
      </c>
      <c r="EW15" s="138">
        <v>2</v>
      </c>
      <c r="EX15" s="395">
        <v>6.6</v>
      </c>
      <c r="EY15" s="256">
        <v>8</v>
      </c>
      <c r="EZ15" s="256"/>
      <c r="FA15" s="116">
        <f t="shared" si="58"/>
        <v>7.4</v>
      </c>
      <c r="FB15" s="117">
        <f t="shared" si="59"/>
        <v>7.4</v>
      </c>
      <c r="FC15" s="118" t="str">
        <f t="shared" si="60"/>
        <v>B</v>
      </c>
      <c r="FD15" s="119">
        <f t="shared" si="61"/>
        <v>3</v>
      </c>
      <c r="FE15" s="119" t="str">
        <f t="shared" si="62"/>
        <v>3.0</v>
      </c>
      <c r="FF15" s="137">
        <v>2</v>
      </c>
      <c r="FG15" s="138">
        <v>2</v>
      </c>
      <c r="FH15" s="148">
        <v>7.2</v>
      </c>
      <c r="FI15" s="189">
        <v>5</v>
      </c>
      <c r="FJ15" s="189"/>
      <c r="FK15" s="116">
        <f t="shared" si="63"/>
        <v>5.9</v>
      </c>
      <c r="FL15" s="117">
        <f t="shared" si="64"/>
        <v>5.9</v>
      </c>
      <c r="FM15" s="118" t="str">
        <f t="shared" si="65"/>
        <v>C</v>
      </c>
      <c r="FN15" s="119">
        <f t="shared" si="66"/>
        <v>2</v>
      </c>
      <c r="FO15" s="119" t="str">
        <f t="shared" si="67"/>
        <v>2.0</v>
      </c>
      <c r="FP15" s="137">
        <v>4</v>
      </c>
      <c r="FQ15" s="138">
        <v>4</v>
      </c>
      <c r="FR15" s="301">
        <f t="shared" si="68"/>
        <v>15</v>
      </c>
      <c r="FS15" s="310">
        <f t="shared" si="69"/>
        <v>2.4666666666666668</v>
      </c>
      <c r="FT15" s="312" t="str">
        <f t="shared" si="70"/>
        <v>2.47</v>
      </c>
      <c r="FU15" s="189" t="str">
        <f t="shared" si="71"/>
        <v>Lên lớp</v>
      </c>
      <c r="FV15" s="526">
        <f t="shared" si="72"/>
        <v>30</v>
      </c>
      <c r="FW15" s="310">
        <f t="shared" si="73"/>
        <v>2.3333333333333335</v>
      </c>
      <c r="FX15" s="312" t="str">
        <f t="shared" si="74"/>
        <v>2.33</v>
      </c>
      <c r="FY15" s="527">
        <f t="shared" si="75"/>
        <v>30</v>
      </c>
      <c r="FZ15" s="528">
        <f t="shared" si="76"/>
        <v>2.3333333333333335</v>
      </c>
      <c r="GA15" s="529" t="str">
        <f t="shared" si="77"/>
        <v>Lên lớp</v>
      </c>
      <c r="GB15" s="131"/>
      <c r="GC15" s="209">
        <v>5</v>
      </c>
      <c r="GD15" s="239">
        <v>6</v>
      </c>
      <c r="GE15" s="239"/>
      <c r="GF15" s="116">
        <f t="shared" si="115"/>
        <v>5.6</v>
      </c>
      <c r="GG15" s="117">
        <f t="shared" si="78"/>
        <v>5.6</v>
      </c>
      <c r="GH15" s="118" t="str">
        <f t="shared" si="79"/>
        <v>C</v>
      </c>
      <c r="GI15" s="119">
        <f t="shared" si="80"/>
        <v>2</v>
      </c>
      <c r="GJ15" s="119" t="str">
        <f t="shared" si="81"/>
        <v>2.0</v>
      </c>
      <c r="GK15" s="137">
        <v>2</v>
      </c>
      <c r="GL15" s="138">
        <v>2</v>
      </c>
      <c r="GM15" s="191">
        <v>5.2</v>
      </c>
      <c r="GN15" s="239">
        <v>7</v>
      </c>
      <c r="GO15" s="239"/>
      <c r="GP15" s="116">
        <f t="shared" si="82"/>
        <v>6.3</v>
      </c>
      <c r="GQ15" s="117">
        <f t="shared" si="83"/>
        <v>6.3</v>
      </c>
      <c r="GR15" s="118" t="str">
        <f t="shared" si="84"/>
        <v>C</v>
      </c>
      <c r="GS15" s="119">
        <f t="shared" si="85"/>
        <v>2</v>
      </c>
      <c r="GT15" s="119" t="str">
        <f t="shared" si="86"/>
        <v>2.0</v>
      </c>
      <c r="GU15" s="137">
        <v>3</v>
      </c>
      <c r="GV15" s="138">
        <v>3</v>
      </c>
      <c r="GW15" s="148">
        <v>5.4</v>
      </c>
      <c r="GX15" s="239">
        <v>8</v>
      </c>
      <c r="GY15" s="239"/>
      <c r="GZ15" s="116">
        <f t="shared" si="87"/>
        <v>7</v>
      </c>
      <c r="HA15" s="117">
        <f t="shared" si="88"/>
        <v>7</v>
      </c>
      <c r="HB15" s="118" t="str">
        <f t="shared" si="89"/>
        <v>B</v>
      </c>
      <c r="HC15" s="119">
        <f t="shared" si="90"/>
        <v>3</v>
      </c>
      <c r="HD15" s="119" t="str">
        <f t="shared" si="91"/>
        <v>3.0</v>
      </c>
      <c r="HE15" s="137">
        <v>4</v>
      </c>
      <c r="HF15" s="138">
        <v>4</v>
      </c>
      <c r="HG15" s="148">
        <v>5.3</v>
      </c>
      <c r="HH15" s="239">
        <v>5</v>
      </c>
      <c r="HI15" s="239"/>
      <c r="HJ15" s="116">
        <f t="shared" si="92"/>
        <v>5.0999999999999996</v>
      </c>
      <c r="HK15" s="117">
        <f t="shared" si="93"/>
        <v>5.0999999999999996</v>
      </c>
      <c r="HL15" s="118" t="str">
        <f t="shared" si="94"/>
        <v>D+</v>
      </c>
      <c r="HM15" s="119">
        <f t="shared" si="95"/>
        <v>1.5</v>
      </c>
      <c r="HN15" s="119" t="str">
        <f t="shared" si="96"/>
        <v>1.5</v>
      </c>
      <c r="HO15" s="137">
        <v>3</v>
      </c>
      <c r="HP15" s="138">
        <v>3</v>
      </c>
      <c r="HQ15" s="148">
        <v>6</v>
      </c>
      <c r="HR15" s="189">
        <v>5</v>
      </c>
      <c r="HS15" s="189"/>
      <c r="HT15" s="116">
        <f t="shared" si="97"/>
        <v>5.4</v>
      </c>
      <c r="HU15" s="117">
        <f t="shared" si="98"/>
        <v>5.4</v>
      </c>
      <c r="HV15" s="118" t="str">
        <f t="shared" si="99"/>
        <v>D+</v>
      </c>
      <c r="HW15" s="119">
        <f t="shared" si="100"/>
        <v>1.5</v>
      </c>
      <c r="HX15" s="119" t="str">
        <f t="shared" si="101"/>
        <v>1.5</v>
      </c>
      <c r="HY15" s="137">
        <v>2</v>
      </c>
      <c r="HZ15" s="138">
        <v>2</v>
      </c>
      <c r="IA15" s="148">
        <v>6.7</v>
      </c>
      <c r="IB15" s="189">
        <v>6</v>
      </c>
      <c r="IC15" s="189"/>
      <c r="ID15" s="116">
        <f t="shared" si="102"/>
        <v>6.3</v>
      </c>
      <c r="IE15" s="117">
        <f t="shared" si="103"/>
        <v>6.3</v>
      </c>
      <c r="IF15" s="118" t="str">
        <f t="shared" si="104"/>
        <v>C</v>
      </c>
      <c r="IG15" s="119">
        <f t="shared" si="105"/>
        <v>2</v>
      </c>
      <c r="IH15" s="119" t="str">
        <f t="shared" si="106"/>
        <v>2.0</v>
      </c>
      <c r="II15" s="137">
        <v>2</v>
      </c>
      <c r="IJ15" s="138">
        <v>2</v>
      </c>
      <c r="IK15" s="148">
        <v>5.4</v>
      </c>
      <c r="IL15" s="239">
        <v>6</v>
      </c>
      <c r="IM15" s="239"/>
      <c r="IN15" s="116">
        <f t="shared" si="107"/>
        <v>5.8</v>
      </c>
      <c r="IO15" s="117">
        <f t="shared" si="108"/>
        <v>5.8</v>
      </c>
      <c r="IP15" s="118" t="str">
        <f t="shared" si="109"/>
        <v>C</v>
      </c>
      <c r="IQ15" s="119">
        <f t="shared" si="110"/>
        <v>2</v>
      </c>
      <c r="IR15" s="119" t="str">
        <f t="shared" si="111"/>
        <v>2.0</v>
      </c>
      <c r="IS15" s="137">
        <v>2</v>
      </c>
      <c r="IT15" s="138">
        <v>2</v>
      </c>
      <c r="IU15" s="301">
        <f t="shared" si="112"/>
        <v>18</v>
      </c>
      <c r="IV15" s="310">
        <f t="shared" si="113"/>
        <v>2.0833333333333335</v>
      </c>
      <c r="IW15" s="312" t="str">
        <f t="shared" si="114"/>
        <v>2.08</v>
      </c>
      <c r="IX15" s="130"/>
      <c r="IY15" s="130"/>
      <c r="IZ15" s="130"/>
      <c r="JA15" s="130"/>
      <c r="JB15" s="130"/>
      <c r="JC15" s="130"/>
      <c r="JD15" s="130"/>
      <c r="JE15" s="130"/>
      <c r="JF15" s="130"/>
      <c r="JG15" s="131"/>
    </row>
    <row r="16" spans="1:267" ht="18">
      <c r="A16" s="22">
        <v>17</v>
      </c>
      <c r="B16" s="43" t="s">
        <v>167</v>
      </c>
      <c r="C16" s="52" t="s">
        <v>218</v>
      </c>
      <c r="D16" s="53" t="s">
        <v>219</v>
      </c>
      <c r="E16" s="54" t="s">
        <v>214</v>
      </c>
      <c r="F16" s="54"/>
      <c r="G16" s="55" t="s">
        <v>220</v>
      </c>
      <c r="H16" s="37" t="s">
        <v>47</v>
      </c>
      <c r="I16" s="22" t="s">
        <v>632</v>
      </c>
      <c r="J16" s="18" t="s">
        <v>37</v>
      </c>
      <c r="K16" s="364" t="s">
        <v>38</v>
      </c>
      <c r="L16" s="365"/>
      <c r="M16" s="365"/>
      <c r="N16" s="365"/>
      <c r="O16" s="365"/>
      <c r="P16" s="365"/>
      <c r="Q16" s="365"/>
      <c r="R16" s="365"/>
      <c r="S16" s="365"/>
      <c r="T16" s="365"/>
      <c r="U16" s="365"/>
      <c r="V16" s="365"/>
      <c r="W16" s="365"/>
      <c r="X16" s="365"/>
      <c r="Y16" s="365"/>
      <c r="Z16" s="365"/>
      <c r="AA16" s="365"/>
      <c r="AB16" s="365"/>
      <c r="AC16" s="365"/>
      <c r="AD16" s="365"/>
      <c r="AE16" s="365"/>
      <c r="AF16" s="365"/>
      <c r="AG16" s="365"/>
      <c r="AH16" s="365"/>
      <c r="AI16" s="365"/>
      <c r="AJ16" s="365"/>
      <c r="AK16" s="365"/>
      <c r="AL16" s="365"/>
      <c r="AM16" s="365"/>
      <c r="AN16" s="365"/>
      <c r="AO16" s="365"/>
      <c r="AP16" s="365"/>
      <c r="AQ16" s="365"/>
      <c r="AR16" s="365"/>
      <c r="AS16" s="365"/>
      <c r="AT16" s="365"/>
      <c r="AU16" s="365"/>
      <c r="AV16" s="6">
        <v>6.3</v>
      </c>
      <c r="AW16" s="3" t="str">
        <f t="shared" si="0"/>
        <v>C</v>
      </c>
      <c r="AX16" s="4">
        <f t="shared" si="1"/>
        <v>2</v>
      </c>
      <c r="AY16" s="13" t="str">
        <f t="shared" si="2"/>
        <v>2.0</v>
      </c>
      <c r="AZ16" s="15">
        <v>6</v>
      </c>
      <c r="BA16" s="3" t="str">
        <f t="shared" si="3"/>
        <v>C</v>
      </c>
      <c r="BB16" s="4">
        <f t="shared" si="4"/>
        <v>2</v>
      </c>
      <c r="BC16" s="122" t="str">
        <f t="shared" si="5"/>
        <v>2.0</v>
      </c>
      <c r="BD16" s="148">
        <v>7</v>
      </c>
      <c r="BE16" s="239">
        <v>7</v>
      </c>
      <c r="BF16" s="215"/>
      <c r="BG16" s="116">
        <f t="shared" si="6"/>
        <v>7</v>
      </c>
      <c r="BH16" s="117">
        <f t="shared" si="7"/>
        <v>7</v>
      </c>
      <c r="BI16" s="118" t="str">
        <f t="shared" si="8"/>
        <v>B</v>
      </c>
      <c r="BJ16" s="119">
        <f t="shared" si="9"/>
        <v>3</v>
      </c>
      <c r="BK16" s="119" t="str">
        <f t="shared" si="10"/>
        <v>3.0</v>
      </c>
      <c r="BL16" s="137">
        <v>2</v>
      </c>
      <c r="BM16" s="138">
        <v>2</v>
      </c>
      <c r="BN16" s="200">
        <v>9</v>
      </c>
      <c r="BO16" s="225">
        <v>8</v>
      </c>
      <c r="BP16" s="225"/>
      <c r="BQ16" s="116">
        <f t="shared" si="11"/>
        <v>8.4</v>
      </c>
      <c r="BR16" s="117">
        <f t="shared" si="12"/>
        <v>8.4</v>
      </c>
      <c r="BS16" s="118" t="str">
        <f t="shared" si="13"/>
        <v>B+</v>
      </c>
      <c r="BT16" s="119">
        <f t="shared" si="14"/>
        <v>3.5</v>
      </c>
      <c r="BU16" s="119" t="str">
        <f t="shared" si="15"/>
        <v>3.5</v>
      </c>
      <c r="BV16" s="137">
        <v>4</v>
      </c>
      <c r="BW16" s="138">
        <v>4</v>
      </c>
      <c r="BX16" s="191">
        <v>7.9</v>
      </c>
      <c r="BY16" s="239">
        <v>8</v>
      </c>
      <c r="BZ16" s="239"/>
      <c r="CA16" s="116">
        <f t="shared" si="16"/>
        <v>8</v>
      </c>
      <c r="CB16" s="117">
        <f t="shared" si="17"/>
        <v>8</v>
      </c>
      <c r="CC16" s="118" t="str">
        <f t="shared" si="18"/>
        <v>B+</v>
      </c>
      <c r="CD16" s="119">
        <f t="shared" si="19"/>
        <v>3.5</v>
      </c>
      <c r="CE16" s="119" t="str">
        <f t="shared" si="20"/>
        <v>3.5</v>
      </c>
      <c r="CF16" s="137">
        <v>4</v>
      </c>
      <c r="CG16" s="138">
        <v>4</v>
      </c>
      <c r="CH16" s="148">
        <v>7</v>
      </c>
      <c r="CI16" s="189">
        <v>7</v>
      </c>
      <c r="CJ16" s="189"/>
      <c r="CK16" s="116">
        <f t="shared" si="21"/>
        <v>7</v>
      </c>
      <c r="CL16" s="117">
        <f t="shared" si="22"/>
        <v>7</v>
      </c>
      <c r="CM16" s="118" t="str">
        <f t="shared" si="23"/>
        <v>B</v>
      </c>
      <c r="CN16" s="119">
        <f t="shared" si="24"/>
        <v>3</v>
      </c>
      <c r="CO16" s="119" t="str">
        <f t="shared" si="25"/>
        <v>3.0</v>
      </c>
      <c r="CP16" s="137">
        <v>2</v>
      </c>
      <c r="CQ16" s="138">
        <v>2</v>
      </c>
      <c r="CR16" s="148">
        <v>7.3</v>
      </c>
      <c r="CS16" s="189">
        <v>8</v>
      </c>
      <c r="CT16" s="189"/>
      <c r="CU16" s="116">
        <f t="shared" si="26"/>
        <v>7.7</v>
      </c>
      <c r="CV16" s="117">
        <f t="shared" si="27"/>
        <v>7.7</v>
      </c>
      <c r="CW16" s="118" t="str">
        <f t="shared" si="28"/>
        <v>B</v>
      </c>
      <c r="CX16" s="119">
        <f t="shared" si="29"/>
        <v>3</v>
      </c>
      <c r="CY16" s="119" t="str">
        <f t="shared" si="30"/>
        <v>3.0</v>
      </c>
      <c r="CZ16" s="137">
        <v>1</v>
      </c>
      <c r="DA16" s="157">
        <v>1</v>
      </c>
      <c r="DB16" s="248">
        <v>8.6999999999999993</v>
      </c>
      <c r="DC16" s="225">
        <v>9</v>
      </c>
      <c r="DD16" s="225"/>
      <c r="DE16" s="116">
        <f t="shared" si="31"/>
        <v>8.9</v>
      </c>
      <c r="DF16" s="117">
        <f t="shared" si="32"/>
        <v>8.9</v>
      </c>
      <c r="DG16" s="118" t="str">
        <f t="shared" si="33"/>
        <v>A</v>
      </c>
      <c r="DH16" s="119">
        <f t="shared" si="34"/>
        <v>4</v>
      </c>
      <c r="DI16" s="119" t="str">
        <f t="shared" si="35"/>
        <v>4.0</v>
      </c>
      <c r="DJ16" s="137">
        <v>2</v>
      </c>
      <c r="DK16" s="138">
        <v>2</v>
      </c>
      <c r="DL16" s="301">
        <f t="shared" si="36"/>
        <v>15</v>
      </c>
      <c r="DM16" s="310">
        <f t="shared" si="37"/>
        <v>3.4</v>
      </c>
      <c r="DN16" s="312" t="str">
        <f t="shared" si="38"/>
        <v>3.40</v>
      </c>
      <c r="DO16" s="296" t="str">
        <f t="shared" si="39"/>
        <v>Lên lớp</v>
      </c>
      <c r="DP16" s="297">
        <f t="shared" si="40"/>
        <v>15</v>
      </c>
      <c r="DQ16" s="298">
        <f t="shared" si="41"/>
        <v>3.4</v>
      </c>
      <c r="DR16" s="296" t="str">
        <f t="shared" si="42"/>
        <v>Lên lớp</v>
      </c>
      <c r="DT16" s="148">
        <v>7.8</v>
      </c>
      <c r="DU16" s="239">
        <v>8</v>
      </c>
      <c r="DV16" s="239"/>
      <c r="DW16" s="116">
        <f t="shared" si="43"/>
        <v>7.9</v>
      </c>
      <c r="DX16" s="117">
        <f t="shared" si="44"/>
        <v>7.9</v>
      </c>
      <c r="DY16" s="118" t="str">
        <f t="shared" si="45"/>
        <v>B</v>
      </c>
      <c r="DZ16" s="119">
        <f t="shared" si="46"/>
        <v>3</v>
      </c>
      <c r="EA16" s="119" t="str">
        <f t="shared" si="47"/>
        <v>3.0</v>
      </c>
      <c r="EB16" s="137">
        <v>4</v>
      </c>
      <c r="EC16" s="138">
        <v>4</v>
      </c>
      <c r="ED16" s="148">
        <v>7.1</v>
      </c>
      <c r="EE16" s="189">
        <v>8</v>
      </c>
      <c r="EF16" s="189"/>
      <c r="EG16" s="116">
        <f t="shared" si="48"/>
        <v>7.6</v>
      </c>
      <c r="EH16" s="117">
        <f t="shared" si="49"/>
        <v>7.6</v>
      </c>
      <c r="EI16" s="118" t="str">
        <f t="shared" si="50"/>
        <v>B</v>
      </c>
      <c r="EJ16" s="119">
        <f t="shared" si="51"/>
        <v>3</v>
      </c>
      <c r="EK16" s="119" t="str">
        <f t="shared" si="52"/>
        <v>3.0</v>
      </c>
      <c r="EL16" s="137">
        <v>3</v>
      </c>
      <c r="EM16" s="138">
        <v>3</v>
      </c>
      <c r="EN16" s="209">
        <v>7</v>
      </c>
      <c r="EO16" s="189">
        <v>7</v>
      </c>
      <c r="EP16" s="189"/>
      <c r="EQ16" s="116">
        <f t="shared" si="53"/>
        <v>7</v>
      </c>
      <c r="ER16" s="117">
        <f t="shared" si="54"/>
        <v>7</v>
      </c>
      <c r="ES16" s="118" t="str">
        <f t="shared" si="55"/>
        <v>B</v>
      </c>
      <c r="ET16" s="119">
        <f t="shared" si="56"/>
        <v>3</v>
      </c>
      <c r="EU16" s="119" t="str">
        <f t="shared" si="57"/>
        <v>3.0</v>
      </c>
      <c r="EV16" s="137">
        <v>2</v>
      </c>
      <c r="EW16" s="138">
        <v>2</v>
      </c>
      <c r="EX16" s="395">
        <v>8.1999999999999993</v>
      </c>
      <c r="EY16" s="256">
        <v>2</v>
      </c>
      <c r="EZ16" s="256"/>
      <c r="FA16" s="116">
        <f t="shared" si="58"/>
        <v>4.5</v>
      </c>
      <c r="FB16" s="117">
        <f t="shared" si="59"/>
        <v>4.5</v>
      </c>
      <c r="FC16" s="118" t="str">
        <f t="shared" si="60"/>
        <v>D</v>
      </c>
      <c r="FD16" s="119">
        <f t="shared" si="61"/>
        <v>1</v>
      </c>
      <c r="FE16" s="119" t="str">
        <f t="shared" si="62"/>
        <v>1.0</v>
      </c>
      <c r="FF16" s="137">
        <v>2</v>
      </c>
      <c r="FG16" s="138">
        <v>2</v>
      </c>
      <c r="FH16" s="148">
        <v>7.8</v>
      </c>
      <c r="FI16" s="189">
        <v>9</v>
      </c>
      <c r="FJ16" s="189"/>
      <c r="FK16" s="116">
        <f t="shared" si="63"/>
        <v>8.5</v>
      </c>
      <c r="FL16" s="117">
        <f t="shared" si="64"/>
        <v>8.5</v>
      </c>
      <c r="FM16" s="118" t="str">
        <f t="shared" si="65"/>
        <v>A</v>
      </c>
      <c r="FN16" s="119">
        <f t="shared" si="66"/>
        <v>4</v>
      </c>
      <c r="FO16" s="119" t="str">
        <f t="shared" si="67"/>
        <v>4.0</v>
      </c>
      <c r="FP16" s="137">
        <v>4</v>
      </c>
      <c r="FQ16" s="138">
        <v>4</v>
      </c>
      <c r="FR16" s="301">
        <f t="shared" si="68"/>
        <v>15</v>
      </c>
      <c r="FS16" s="310">
        <f t="shared" si="69"/>
        <v>3</v>
      </c>
      <c r="FT16" s="312" t="str">
        <f t="shared" si="70"/>
        <v>3.00</v>
      </c>
      <c r="FU16" s="189" t="str">
        <f t="shared" si="71"/>
        <v>Lên lớp</v>
      </c>
      <c r="FV16" s="526">
        <f t="shared" si="72"/>
        <v>30</v>
      </c>
      <c r="FW16" s="310">
        <f t="shared" si="73"/>
        <v>3.2</v>
      </c>
      <c r="FX16" s="312" t="str">
        <f t="shared" si="74"/>
        <v>3.20</v>
      </c>
      <c r="FY16" s="527">
        <f t="shared" si="75"/>
        <v>30</v>
      </c>
      <c r="FZ16" s="528">
        <f t="shared" si="76"/>
        <v>3.2</v>
      </c>
      <c r="GA16" s="529" t="str">
        <f t="shared" si="77"/>
        <v>Lên lớp</v>
      </c>
      <c r="GB16" s="131"/>
      <c r="GC16" s="209">
        <v>7.4</v>
      </c>
      <c r="GD16" s="239">
        <v>6</v>
      </c>
      <c r="GE16" s="239"/>
      <c r="GF16" s="116">
        <f t="shared" si="115"/>
        <v>6.6</v>
      </c>
      <c r="GG16" s="117">
        <f t="shared" si="78"/>
        <v>6.6</v>
      </c>
      <c r="GH16" s="118" t="str">
        <f t="shared" si="79"/>
        <v>C+</v>
      </c>
      <c r="GI16" s="119">
        <f t="shared" si="80"/>
        <v>2.5</v>
      </c>
      <c r="GJ16" s="119" t="str">
        <f t="shared" si="81"/>
        <v>2.5</v>
      </c>
      <c r="GK16" s="137">
        <v>2</v>
      </c>
      <c r="GL16" s="138">
        <v>2</v>
      </c>
      <c r="GM16" s="191">
        <v>7.6</v>
      </c>
      <c r="GN16" s="239">
        <v>10</v>
      </c>
      <c r="GO16" s="239"/>
      <c r="GP16" s="116">
        <f t="shared" si="82"/>
        <v>9</v>
      </c>
      <c r="GQ16" s="117">
        <f t="shared" si="83"/>
        <v>9</v>
      </c>
      <c r="GR16" s="118" t="str">
        <f t="shared" si="84"/>
        <v>A</v>
      </c>
      <c r="GS16" s="119">
        <f t="shared" si="85"/>
        <v>4</v>
      </c>
      <c r="GT16" s="119" t="str">
        <f t="shared" si="86"/>
        <v>4.0</v>
      </c>
      <c r="GU16" s="137">
        <v>3</v>
      </c>
      <c r="GV16" s="138">
        <v>3</v>
      </c>
      <c r="GW16" s="148">
        <v>8.1</v>
      </c>
      <c r="GX16" s="239">
        <v>9</v>
      </c>
      <c r="GY16" s="239"/>
      <c r="GZ16" s="116">
        <f t="shared" si="87"/>
        <v>8.6</v>
      </c>
      <c r="HA16" s="117">
        <f t="shared" si="88"/>
        <v>8.6</v>
      </c>
      <c r="HB16" s="118" t="str">
        <f t="shared" si="89"/>
        <v>A</v>
      </c>
      <c r="HC16" s="119">
        <f t="shared" si="90"/>
        <v>4</v>
      </c>
      <c r="HD16" s="119" t="str">
        <f t="shared" si="91"/>
        <v>4.0</v>
      </c>
      <c r="HE16" s="137">
        <v>4</v>
      </c>
      <c r="HF16" s="138">
        <v>4</v>
      </c>
      <c r="HG16" s="148">
        <v>7.9</v>
      </c>
      <c r="HH16" s="239">
        <v>9</v>
      </c>
      <c r="HI16" s="239"/>
      <c r="HJ16" s="116">
        <f t="shared" si="92"/>
        <v>8.6</v>
      </c>
      <c r="HK16" s="117">
        <f t="shared" si="93"/>
        <v>8.6</v>
      </c>
      <c r="HL16" s="118" t="str">
        <f t="shared" si="94"/>
        <v>A</v>
      </c>
      <c r="HM16" s="119">
        <f t="shared" si="95"/>
        <v>4</v>
      </c>
      <c r="HN16" s="119" t="str">
        <f t="shared" si="96"/>
        <v>4.0</v>
      </c>
      <c r="HO16" s="137">
        <v>3</v>
      </c>
      <c r="HP16" s="138">
        <v>3</v>
      </c>
      <c r="HQ16" s="148">
        <v>7.8</v>
      </c>
      <c r="HR16" s="189">
        <v>9</v>
      </c>
      <c r="HS16" s="189"/>
      <c r="HT16" s="116">
        <f t="shared" si="97"/>
        <v>8.5</v>
      </c>
      <c r="HU16" s="117">
        <f t="shared" si="98"/>
        <v>8.5</v>
      </c>
      <c r="HV16" s="118" t="str">
        <f t="shared" si="99"/>
        <v>A</v>
      </c>
      <c r="HW16" s="119">
        <f t="shared" si="100"/>
        <v>4</v>
      </c>
      <c r="HX16" s="119" t="str">
        <f t="shared" si="101"/>
        <v>4.0</v>
      </c>
      <c r="HY16" s="137">
        <v>2</v>
      </c>
      <c r="HZ16" s="138">
        <v>2</v>
      </c>
      <c r="IA16" s="148">
        <v>8</v>
      </c>
      <c r="IB16" s="189">
        <v>8</v>
      </c>
      <c r="IC16" s="189"/>
      <c r="ID16" s="116">
        <f t="shared" si="102"/>
        <v>8</v>
      </c>
      <c r="IE16" s="117">
        <f t="shared" si="103"/>
        <v>8</v>
      </c>
      <c r="IF16" s="118" t="str">
        <f t="shared" si="104"/>
        <v>B+</v>
      </c>
      <c r="IG16" s="119">
        <f t="shared" si="105"/>
        <v>3.5</v>
      </c>
      <c r="IH16" s="119" t="str">
        <f t="shared" si="106"/>
        <v>3.5</v>
      </c>
      <c r="II16" s="137">
        <v>2</v>
      </c>
      <c r="IJ16" s="138">
        <v>2</v>
      </c>
      <c r="IK16" s="148">
        <v>7.8</v>
      </c>
      <c r="IL16" s="239">
        <v>8</v>
      </c>
      <c r="IM16" s="239"/>
      <c r="IN16" s="116">
        <f t="shared" si="107"/>
        <v>7.9</v>
      </c>
      <c r="IO16" s="117">
        <f t="shared" si="108"/>
        <v>7.9</v>
      </c>
      <c r="IP16" s="118" t="str">
        <f t="shared" si="109"/>
        <v>B</v>
      </c>
      <c r="IQ16" s="119">
        <f t="shared" si="110"/>
        <v>3</v>
      </c>
      <c r="IR16" s="119" t="str">
        <f t="shared" si="111"/>
        <v>3.0</v>
      </c>
      <c r="IS16" s="137">
        <v>2</v>
      </c>
      <c r="IT16" s="138">
        <v>2</v>
      </c>
      <c r="IU16" s="301">
        <f t="shared" si="112"/>
        <v>18</v>
      </c>
      <c r="IV16" s="310">
        <f t="shared" si="113"/>
        <v>3.6666666666666665</v>
      </c>
      <c r="IW16" s="312" t="str">
        <f t="shared" si="114"/>
        <v>3.67</v>
      </c>
      <c r="IX16" s="130"/>
      <c r="IY16" s="130"/>
      <c r="IZ16" s="130"/>
      <c r="JA16" s="130"/>
      <c r="JB16" s="130"/>
      <c r="JC16" s="130"/>
      <c r="JD16" s="130"/>
      <c r="JE16" s="130"/>
      <c r="JF16" s="130"/>
      <c r="JG16" s="131"/>
    </row>
    <row r="17" spans="1:267" ht="18">
      <c r="A17" s="22">
        <v>18</v>
      </c>
      <c r="B17" s="43" t="s">
        <v>167</v>
      </c>
      <c r="C17" s="52" t="s">
        <v>221</v>
      </c>
      <c r="D17" s="56" t="s">
        <v>49</v>
      </c>
      <c r="E17" s="56" t="s">
        <v>111</v>
      </c>
      <c r="F17" s="56"/>
      <c r="G17" s="55" t="s">
        <v>222</v>
      </c>
      <c r="H17" s="37" t="s">
        <v>36</v>
      </c>
      <c r="I17" s="22" t="s">
        <v>223</v>
      </c>
      <c r="J17" s="18" t="s">
        <v>37</v>
      </c>
      <c r="K17" s="364" t="s">
        <v>38</v>
      </c>
      <c r="L17" s="365"/>
      <c r="M17" s="365"/>
      <c r="N17" s="365"/>
      <c r="O17" s="365"/>
      <c r="P17" s="365"/>
      <c r="Q17" s="365"/>
      <c r="R17" s="365"/>
      <c r="S17" s="365"/>
      <c r="T17" s="365"/>
      <c r="U17" s="365"/>
      <c r="V17" s="365"/>
      <c r="W17" s="365"/>
      <c r="X17" s="365"/>
      <c r="Y17" s="365"/>
      <c r="Z17" s="365"/>
      <c r="AA17" s="365"/>
      <c r="AB17" s="365"/>
      <c r="AC17" s="365"/>
      <c r="AD17" s="365"/>
      <c r="AE17" s="365"/>
      <c r="AF17" s="365"/>
      <c r="AG17" s="365"/>
      <c r="AH17" s="365"/>
      <c r="AI17" s="365"/>
      <c r="AJ17" s="365"/>
      <c r="AK17" s="365"/>
      <c r="AL17" s="365"/>
      <c r="AM17" s="365"/>
      <c r="AN17" s="365"/>
      <c r="AO17" s="365"/>
      <c r="AP17" s="365"/>
      <c r="AQ17" s="365"/>
      <c r="AR17" s="365"/>
      <c r="AS17" s="365"/>
      <c r="AT17" s="365"/>
      <c r="AU17" s="365"/>
      <c r="AV17" s="6">
        <v>6</v>
      </c>
      <c r="AW17" s="3" t="str">
        <f t="shared" si="0"/>
        <v>C</v>
      </c>
      <c r="AX17" s="4">
        <f t="shared" si="1"/>
        <v>2</v>
      </c>
      <c r="AY17" s="13" t="str">
        <f t="shared" si="2"/>
        <v>2.0</v>
      </c>
      <c r="AZ17" s="15">
        <v>7</v>
      </c>
      <c r="BA17" s="3" t="str">
        <f t="shared" si="3"/>
        <v>B</v>
      </c>
      <c r="BB17" s="4">
        <f t="shared" si="4"/>
        <v>3</v>
      </c>
      <c r="BC17" s="122" t="str">
        <f t="shared" si="5"/>
        <v>3.0</v>
      </c>
      <c r="BD17" s="148">
        <v>5.2</v>
      </c>
      <c r="BE17" s="239">
        <v>4</v>
      </c>
      <c r="BF17" s="215"/>
      <c r="BG17" s="116">
        <f t="shared" si="6"/>
        <v>4.5</v>
      </c>
      <c r="BH17" s="117">
        <f t="shared" si="7"/>
        <v>4.5</v>
      </c>
      <c r="BI17" s="118" t="str">
        <f t="shared" si="8"/>
        <v>D</v>
      </c>
      <c r="BJ17" s="119">
        <f t="shared" si="9"/>
        <v>1</v>
      </c>
      <c r="BK17" s="119" t="str">
        <f t="shared" si="10"/>
        <v>1.0</v>
      </c>
      <c r="BL17" s="137">
        <v>2</v>
      </c>
      <c r="BM17" s="138">
        <v>2</v>
      </c>
      <c r="BN17" s="200">
        <v>6.5</v>
      </c>
      <c r="BO17" s="225">
        <v>4</v>
      </c>
      <c r="BP17" s="225"/>
      <c r="BQ17" s="116">
        <f t="shared" si="11"/>
        <v>5</v>
      </c>
      <c r="BR17" s="117">
        <f t="shared" si="12"/>
        <v>5</v>
      </c>
      <c r="BS17" s="118" t="str">
        <f t="shared" si="13"/>
        <v>D+</v>
      </c>
      <c r="BT17" s="119">
        <f t="shared" si="14"/>
        <v>1.5</v>
      </c>
      <c r="BU17" s="119" t="str">
        <f t="shared" si="15"/>
        <v>1.5</v>
      </c>
      <c r="BV17" s="137">
        <v>4</v>
      </c>
      <c r="BW17" s="138">
        <v>4</v>
      </c>
      <c r="BX17" s="191">
        <v>6.3</v>
      </c>
      <c r="BY17" s="239">
        <v>7</v>
      </c>
      <c r="BZ17" s="239"/>
      <c r="CA17" s="116">
        <f t="shared" si="16"/>
        <v>6.7</v>
      </c>
      <c r="CB17" s="117">
        <f t="shared" si="17"/>
        <v>6.7</v>
      </c>
      <c r="CC17" s="118" t="str">
        <f t="shared" si="18"/>
        <v>C+</v>
      </c>
      <c r="CD17" s="119">
        <f t="shared" si="19"/>
        <v>2.5</v>
      </c>
      <c r="CE17" s="119" t="str">
        <f t="shared" si="20"/>
        <v>2.5</v>
      </c>
      <c r="CF17" s="137">
        <v>4</v>
      </c>
      <c r="CG17" s="138">
        <v>4</v>
      </c>
      <c r="CH17" s="148">
        <v>5</v>
      </c>
      <c r="CI17" s="189">
        <v>5</v>
      </c>
      <c r="CJ17" s="189"/>
      <c r="CK17" s="116">
        <f t="shared" si="21"/>
        <v>5</v>
      </c>
      <c r="CL17" s="117">
        <f t="shared" si="22"/>
        <v>5</v>
      </c>
      <c r="CM17" s="118" t="str">
        <f t="shared" si="23"/>
        <v>D+</v>
      </c>
      <c r="CN17" s="119">
        <f t="shared" si="24"/>
        <v>1.5</v>
      </c>
      <c r="CO17" s="119" t="str">
        <f t="shared" si="25"/>
        <v>1.5</v>
      </c>
      <c r="CP17" s="137">
        <v>2</v>
      </c>
      <c r="CQ17" s="138">
        <v>2</v>
      </c>
      <c r="CR17" s="148">
        <v>8</v>
      </c>
      <c r="CS17" s="189">
        <v>5</v>
      </c>
      <c r="CT17" s="189"/>
      <c r="CU17" s="116">
        <f t="shared" si="26"/>
        <v>6.2</v>
      </c>
      <c r="CV17" s="117">
        <f t="shared" si="27"/>
        <v>6.2</v>
      </c>
      <c r="CW17" s="118" t="str">
        <f t="shared" si="28"/>
        <v>C</v>
      </c>
      <c r="CX17" s="119">
        <f t="shared" si="29"/>
        <v>2</v>
      </c>
      <c r="CY17" s="119" t="str">
        <f t="shared" si="30"/>
        <v>2.0</v>
      </c>
      <c r="CZ17" s="137">
        <v>1</v>
      </c>
      <c r="DA17" s="157">
        <v>1</v>
      </c>
      <c r="DB17" s="248">
        <v>5.7</v>
      </c>
      <c r="DC17" s="225">
        <v>6</v>
      </c>
      <c r="DD17" s="225"/>
      <c r="DE17" s="116">
        <f t="shared" si="31"/>
        <v>5.9</v>
      </c>
      <c r="DF17" s="117">
        <f t="shared" si="32"/>
        <v>5.9</v>
      </c>
      <c r="DG17" s="118" t="str">
        <f t="shared" si="33"/>
        <v>C</v>
      </c>
      <c r="DH17" s="119">
        <f t="shared" si="34"/>
        <v>2</v>
      </c>
      <c r="DI17" s="119" t="str">
        <f t="shared" si="35"/>
        <v>2.0</v>
      </c>
      <c r="DJ17" s="137">
        <v>2</v>
      </c>
      <c r="DK17" s="138">
        <v>2</v>
      </c>
      <c r="DL17" s="301">
        <f t="shared" si="36"/>
        <v>15</v>
      </c>
      <c r="DM17" s="310">
        <f t="shared" si="37"/>
        <v>1.8</v>
      </c>
      <c r="DN17" s="312" t="str">
        <f t="shared" si="38"/>
        <v>1.80</v>
      </c>
      <c r="DO17" s="296" t="str">
        <f t="shared" si="39"/>
        <v>Lên lớp</v>
      </c>
      <c r="DP17" s="297">
        <f t="shared" si="40"/>
        <v>15</v>
      </c>
      <c r="DQ17" s="298">
        <f t="shared" si="41"/>
        <v>1.8</v>
      </c>
      <c r="DR17" s="296" t="str">
        <f t="shared" si="42"/>
        <v>Lên lớp</v>
      </c>
      <c r="DT17" s="148">
        <v>6</v>
      </c>
      <c r="DU17" s="239">
        <v>7</v>
      </c>
      <c r="DV17" s="239"/>
      <c r="DW17" s="116">
        <f t="shared" si="43"/>
        <v>6.6</v>
      </c>
      <c r="DX17" s="117">
        <f t="shared" si="44"/>
        <v>6.6</v>
      </c>
      <c r="DY17" s="118" t="str">
        <f t="shared" si="45"/>
        <v>C+</v>
      </c>
      <c r="DZ17" s="119">
        <f t="shared" si="46"/>
        <v>2.5</v>
      </c>
      <c r="EA17" s="119" t="str">
        <f t="shared" si="47"/>
        <v>2.5</v>
      </c>
      <c r="EB17" s="137">
        <v>4</v>
      </c>
      <c r="EC17" s="138">
        <v>4</v>
      </c>
      <c r="ED17" s="148">
        <v>6.3</v>
      </c>
      <c r="EE17" s="189">
        <v>5</v>
      </c>
      <c r="EF17" s="189"/>
      <c r="EG17" s="116">
        <f t="shared" si="48"/>
        <v>5.5</v>
      </c>
      <c r="EH17" s="117">
        <f t="shared" si="49"/>
        <v>5.5</v>
      </c>
      <c r="EI17" s="118" t="str">
        <f t="shared" si="50"/>
        <v>C</v>
      </c>
      <c r="EJ17" s="119">
        <f t="shared" si="51"/>
        <v>2</v>
      </c>
      <c r="EK17" s="119" t="str">
        <f t="shared" si="52"/>
        <v>2.0</v>
      </c>
      <c r="EL17" s="137">
        <v>3</v>
      </c>
      <c r="EM17" s="138">
        <v>3</v>
      </c>
      <c r="EN17" s="209">
        <v>5.6</v>
      </c>
      <c r="EO17" s="189">
        <v>6</v>
      </c>
      <c r="EP17" s="189"/>
      <c r="EQ17" s="116">
        <f t="shared" si="53"/>
        <v>5.8</v>
      </c>
      <c r="ER17" s="117">
        <f t="shared" si="54"/>
        <v>5.8</v>
      </c>
      <c r="ES17" s="118" t="str">
        <f t="shared" si="55"/>
        <v>C</v>
      </c>
      <c r="ET17" s="119">
        <f t="shared" si="56"/>
        <v>2</v>
      </c>
      <c r="EU17" s="119" t="str">
        <f t="shared" si="57"/>
        <v>2.0</v>
      </c>
      <c r="EV17" s="137">
        <v>2</v>
      </c>
      <c r="EW17" s="138">
        <v>2</v>
      </c>
      <c r="EX17" s="395">
        <v>6.4</v>
      </c>
      <c r="EY17" s="256">
        <v>6</v>
      </c>
      <c r="EZ17" s="256"/>
      <c r="FA17" s="116">
        <f t="shared" si="58"/>
        <v>6.2</v>
      </c>
      <c r="FB17" s="117">
        <f t="shared" si="59"/>
        <v>6.2</v>
      </c>
      <c r="FC17" s="118" t="str">
        <f t="shared" si="60"/>
        <v>C</v>
      </c>
      <c r="FD17" s="119">
        <f t="shared" si="61"/>
        <v>2</v>
      </c>
      <c r="FE17" s="119" t="str">
        <f t="shared" si="62"/>
        <v>2.0</v>
      </c>
      <c r="FF17" s="137">
        <v>2</v>
      </c>
      <c r="FG17" s="138">
        <v>2</v>
      </c>
      <c r="FH17" s="148">
        <v>5.9</v>
      </c>
      <c r="FI17" s="189">
        <v>5</v>
      </c>
      <c r="FJ17" s="189"/>
      <c r="FK17" s="116">
        <f t="shared" si="63"/>
        <v>5.4</v>
      </c>
      <c r="FL17" s="117">
        <f t="shared" si="64"/>
        <v>5.4</v>
      </c>
      <c r="FM17" s="118" t="str">
        <f t="shared" si="65"/>
        <v>D+</v>
      </c>
      <c r="FN17" s="119">
        <f t="shared" si="66"/>
        <v>1.5</v>
      </c>
      <c r="FO17" s="119" t="str">
        <f t="shared" si="67"/>
        <v>1.5</v>
      </c>
      <c r="FP17" s="137">
        <v>4</v>
      </c>
      <c r="FQ17" s="138">
        <v>4</v>
      </c>
      <c r="FR17" s="301">
        <f t="shared" si="68"/>
        <v>15</v>
      </c>
      <c r="FS17" s="310">
        <f t="shared" si="69"/>
        <v>2</v>
      </c>
      <c r="FT17" s="312" t="str">
        <f t="shared" si="70"/>
        <v>2.00</v>
      </c>
      <c r="FU17" s="189" t="str">
        <f t="shared" si="71"/>
        <v>Lên lớp</v>
      </c>
      <c r="FV17" s="526">
        <f t="shared" si="72"/>
        <v>30</v>
      </c>
      <c r="FW17" s="310">
        <f t="shared" si="73"/>
        <v>1.9</v>
      </c>
      <c r="FX17" s="312" t="str">
        <f t="shared" si="74"/>
        <v>1.90</v>
      </c>
      <c r="FY17" s="527">
        <f t="shared" si="75"/>
        <v>30</v>
      </c>
      <c r="FZ17" s="528">
        <f t="shared" si="76"/>
        <v>1.9</v>
      </c>
      <c r="GA17" s="529" t="str">
        <f t="shared" si="77"/>
        <v>Lên lớp</v>
      </c>
      <c r="GB17" s="131"/>
      <c r="GC17" s="209">
        <v>5.4</v>
      </c>
      <c r="GD17" s="239">
        <v>8</v>
      </c>
      <c r="GE17" s="239"/>
      <c r="GF17" s="116">
        <f t="shared" si="115"/>
        <v>7</v>
      </c>
      <c r="GG17" s="117">
        <f t="shared" si="78"/>
        <v>7</v>
      </c>
      <c r="GH17" s="118" t="str">
        <f t="shared" si="79"/>
        <v>B</v>
      </c>
      <c r="GI17" s="119">
        <f t="shared" si="80"/>
        <v>3</v>
      </c>
      <c r="GJ17" s="119" t="str">
        <f t="shared" si="81"/>
        <v>3.0</v>
      </c>
      <c r="GK17" s="137">
        <v>2</v>
      </c>
      <c r="GL17" s="138">
        <v>2</v>
      </c>
      <c r="GM17" s="191">
        <v>7.2</v>
      </c>
      <c r="GN17" s="239">
        <v>9</v>
      </c>
      <c r="GO17" s="239"/>
      <c r="GP17" s="116">
        <f t="shared" si="82"/>
        <v>8.3000000000000007</v>
      </c>
      <c r="GQ17" s="117">
        <f t="shared" si="83"/>
        <v>8.3000000000000007</v>
      </c>
      <c r="GR17" s="118" t="str">
        <f t="shared" si="84"/>
        <v>B+</v>
      </c>
      <c r="GS17" s="119">
        <f t="shared" si="85"/>
        <v>3.5</v>
      </c>
      <c r="GT17" s="119" t="str">
        <f t="shared" si="86"/>
        <v>3.5</v>
      </c>
      <c r="GU17" s="137">
        <v>3</v>
      </c>
      <c r="GV17" s="138">
        <v>3</v>
      </c>
      <c r="GW17" s="148">
        <v>6</v>
      </c>
      <c r="GX17" s="239">
        <v>7</v>
      </c>
      <c r="GY17" s="239"/>
      <c r="GZ17" s="116">
        <f t="shared" si="87"/>
        <v>6.6</v>
      </c>
      <c r="HA17" s="117">
        <f t="shared" si="88"/>
        <v>6.6</v>
      </c>
      <c r="HB17" s="118" t="str">
        <f t="shared" si="89"/>
        <v>C+</v>
      </c>
      <c r="HC17" s="119">
        <f t="shared" si="90"/>
        <v>2.5</v>
      </c>
      <c r="HD17" s="119" t="str">
        <f t="shared" si="91"/>
        <v>2.5</v>
      </c>
      <c r="HE17" s="137">
        <v>4</v>
      </c>
      <c r="HF17" s="138">
        <v>4</v>
      </c>
      <c r="HG17" s="148">
        <v>6.4</v>
      </c>
      <c r="HH17" s="239">
        <v>5</v>
      </c>
      <c r="HI17" s="239"/>
      <c r="HJ17" s="116">
        <f t="shared" si="92"/>
        <v>5.6</v>
      </c>
      <c r="HK17" s="117">
        <f t="shared" si="93"/>
        <v>5.6</v>
      </c>
      <c r="HL17" s="118" t="str">
        <f t="shared" si="94"/>
        <v>C</v>
      </c>
      <c r="HM17" s="119">
        <f t="shared" si="95"/>
        <v>2</v>
      </c>
      <c r="HN17" s="119" t="str">
        <f t="shared" si="96"/>
        <v>2.0</v>
      </c>
      <c r="HO17" s="137">
        <v>3</v>
      </c>
      <c r="HP17" s="138">
        <v>3</v>
      </c>
      <c r="HQ17" s="148">
        <v>6.4</v>
      </c>
      <c r="HR17" s="189">
        <v>5</v>
      </c>
      <c r="HS17" s="189"/>
      <c r="HT17" s="116">
        <f t="shared" si="97"/>
        <v>5.6</v>
      </c>
      <c r="HU17" s="117">
        <f t="shared" si="98"/>
        <v>5.6</v>
      </c>
      <c r="HV17" s="118" t="str">
        <f t="shared" si="99"/>
        <v>C</v>
      </c>
      <c r="HW17" s="119">
        <f t="shared" si="100"/>
        <v>2</v>
      </c>
      <c r="HX17" s="119" t="str">
        <f t="shared" si="101"/>
        <v>2.0</v>
      </c>
      <c r="HY17" s="137">
        <v>2</v>
      </c>
      <c r="HZ17" s="138">
        <v>2</v>
      </c>
      <c r="IA17" s="148">
        <v>8.6999999999999993</v>
      </c>
      <c r="IB17" s="189">
        <v>8</v>
      </c>
      <c r="IC17" s="189"/>
      <c r="ID17" s="116">
        <f t="shared" si="102"/>
        <v>8.3000000000000007</v>
      </c>
      <c r="IE17" s="117">
        <f t="shared" si="103"/>
        <v>8.3000000000000007</v>
      </c>
      <c r="IF17" s="118" t="str">
        <f t="shared" si="104"/>
        <v>B+</v>
      </c>
      <c r="IG17" s="119">
        <f t="shared" si="105"/>
        <v>3.5</v>
      </c>
      <c r="IH17" s="119" t="str">
        <f t="shared" si="106"/>
        <v>3.5</v>
      </c>
      <c r="II17" s="137">
        <v>2</v>
      </c>
      <c r="IJ17" s="138">
        <v>2</v>
      </c>
      <c r="IK17" s="148">
        <v>6.8</v>
      </c>
      <c r="IL17" s="239">
        <v>7</v>
      </c>
      <c r="IM17" s="239"/>
      <c r="IN17" s="116">
        <f t="shared" si="107"/>
        <v>6.9</v>
      </c>
      <c r="IO17" s="117">
        <f t="shared" si="108"/>
        <v>6.9</v>
      </c>
      <c r="IP17" s="118" t="str">
        <f t="shared" si="109"/>
        <v>C+</v>
      </c>
      <c r="IQ17" s="119">
        <f t="shared" si="110"/>
        <v>2.5</v>
      </c>
      <c r="IR17" s="119" t="str">
        <f t="shared" si="111"/>
        <v>2.5</v>
      </c>
      <c r="IS17" s="137">
        <v>2</v>
      </c>
      <c r="IT17" s="138">
        <v>2</v>
      </c>
      <c r="IU17" s="301">
        <f t="shared" si="112"/>
        <v>18</v>
      </c>
      <c r="IV17" s="310">
        <f t="shared" si="113"/>
        <v>2.6944444444444446</v>
      </c>
      <c r="IW17" s="312" t="str">
        <f t="shared" si="114"/>
        <v>2.69</v>
      </c>
      <c r="IX17" s="130"/>
      <c r="IY17" s="130"/>
      <c r="IZ17" s="130"/>
      <c r="JA17" s="130"/>
      <c r="JB17" s="130"/>
      <c r="JC17" s="130"/>
      <c r="JD17" s="130"/>
      <c r="JE17" s="130"/>
      <c r="JF17" s="130"/>
      <c r="JG17" s="131"/>
    </row>
    <row r="18" spans="1:267" ht="18">
      <c r="A18" s="22">
        <v>19</v>
      </c>
      <c r="B18" s="43" t="s">
        <v>167</v>
      </c>
      <c r="C18" s="52" t="s">
        <v>224</v>
      </c>
      <c r="D18" s="57" t="s">
        <v>23</v>
      </c>
      <c r="E18" s="2" t="s">
        <v>225</v>
      </c>
      <c r="F18" s="2"/>
      <c r="G18" s="55" t="s">
        <v>226</v>
      </c>
      <c r="H18" s="37" t="s">
        <v>47</v>
      </c>
      <c r="I18" s="22" t="s">
        <v>227</v>
      </c>
      <c r="J18" s="18" t="s">
        <v>37</v>
      </c>
      <c r="K18" s="364" t="s">
        <v>38</v>
      </c>
      <c r="L18" s="365"/>
      <c r="M18" s="365"/>
      <c r="N18" s="365"/>
      <c r="O18" s="365"/>
      <c r="P18" s="365"/>
      <c r="Q18" s="365"/>
      <c r="R18" s="365"/>
      <c r="S18" s="365"/>
      <c r="T18" s="365"/>
      <c r="U18" s="365"/>
      <c r="V18" s="365"/>
      <c r="W18" s="365"/>
      <c r="X18" s="365"/>
      <c r="Y18" s="365"/>
      <c r="Z18" s="365"/>
      <c r="AA18" s="365"/>
      <c r="AB18" s="365"/>
      <c r="AC18" s="365"/>
      <c r="AD18" s="365"/>
      <c r="AE18" s="365"/>
      <c r="AF18" s="365"/>
      <c r="AG18" s="365"/>
      <c r="AH18" s="365"/>
      <c r="AI18" s="365"/>
      <c r="AJ18" s="365"/>
      <c r="AK18" s="365"/>
      <c r="AL18" s="365"/>
      <c r="AM18" s="365"/>
      <c r="AN18" s="365"/>
      <c r="AO18" s="365"/>
      <c r="AP18" s="365"/>
      <c r="AQ18" s="365"/>
      <c r="AR18" s="365"/>
      <c r="AS18" s="365"/>
      <c r="AT18" s="365"/>
      <c r="AU18" s="365"/>
      <c r="AV18" s="6">
        <v>6.3</v>
      </c>
      <c r="AW18" s="3" t="str">
        <f t="shared" si="0"/>
        <v>C</v>
      </c>
      <c r="AX18" s="4">
        <f t="shared" si="1"/>
        <v>2</v>
      </c>
      <c r="AY18" s="13" t="str">
        <f t="shared" si="2"/>
        <v>2.0</v>
      </c>
      <c r="AZ18" s="15">
        <v>6</v>
      </c>
      <c r="BA18" s="3" t="str">
        <f t="shared" si="3"/>
        <v>C</v>
      </c>
      <c r="BB18" s="4">
        <f t="shared" si="4"/>
        <v>2</v>
      </c>
      <c r="BC18" s="122" t="str">
        <f t="shared" si="5"/>
        <v>2.0</v>
      </c>
      <c r="BD18" s="148">
        <v>7.4</v>
      </c>
      <c r="BE18" s="239">
        <v>7</v>
      </c>
      <c r="BF18" s="215"/>
      <c r="BG18" s="116">
        <f t="shared" si="6"/>
        <v>7.2</v>
      </c>
      <c r="BH18" s="117">
        <f t="shared" si="7"/>
        <v>7.2</v>
      </c>
      <c r="BI18" s="118" t="str">
        <f t="shared" si="8"/>
        <v>B</v>
      </c>
      <c r="BJ18" s="119">
        <f t="shared" si="9"/>
        <v>3</v>
      </c>
      <c r="BK18" s="119" t="str">
        <f t="shared" si="10"/>
        <v>3.0</v>
      </c>
      <c r="BL18" s="137">
        <v>2</v>
      </c>
      <c r="BM18" s="138">
        <v>2</v>
      </c>
      <c r="BN18" s="200">
        <v>7.5</v>
      </c>
      <c r="BO18" s="225">
        <v>5</v>
      </c>
      <c r="BP18" s="225"/>
      <c r="BQ18" s="116">
        <f t="shared" si="11"/>
        <v>6</v>
      </c>
      <c r="BR18" s="117">
        <f t="shared" si="12"/>
        <v>6</v>
      </c>
      <c r="BS18" s="118" t="str">
        <f t="shared" si="13"/>
        <v>C</v>
      </c>
      <c r="BT18" s="119">
        <f t="shared" si="14"/>
        <v>2</v>
      </c>
      <c r="BU18" s="119" t="str">
        <f t="shared" si="15"/>
        <v>2.0</v>
      </c>
      <c r="BV18" s="137">
        <v>4</v>
      </c>
      <c r="BW18" s="138">
        <v>4</v>
      </c>
      <c r="BX18" s="191">
        <v>7.1</v>
      </c>
      <c r="BY18" s="239">
        <v>9</v>
      </c>
      <c r="BZ18" s="239"/>
      <c r="CA18" s="116">
        <f t="shared" si="16"/>
        <v>8.1999999999999993</v>
      </c>
      <c r="CB18" s="117">
        <f t="shared" si="17"/>
        <v>8.1999999999999993</v>
      </c>
      <c r="CC18" s="118" t="str">
        <f t="shared" si="18"/>
        <v>B+</v>
      </c>
      <c r="CD18" s="119">
        <f t="shared" si="19"/>
        <v>3.5</v>
      </c>
      <c r="CE18" s="119" t="str">
        <f t="shared" si="20"/>
        <v>3.5</v>
      </c>
      <c r="CF18" s="137">
        <v>4</v>
      </c>
      <c r="CG18" s="138">
        <v>4</v>
      </c>
      <c r="CH18" s="148">
        <v>8</v>
      </c>
      <c r="CI18" s="189">
        <v>5</v>
      </c>
      <c r="CJ18" s="189"/>
      <c r="CK18" s="116">
        <f t="shared" si="21"/>
        <v>6.2</v>
      </c>
      <c r="CL18" s="117">
        <f t="shared" si="22"/>
        <v>6.2</v>
      </c>
      <c r="CM18" s="118" t="str">
        <f t="shared" si="23"/>
        <v>C</v>
      </c>
      <c r="CN18" s="119">
        <f t="shared" si="24"/>
        <v>2</v>
      </c>
      <c r="CO18" s="119" t="str">
        <f t="shared" si="25"/>
        <v>2.0</v>
      </c>
      <c r="CP18" s="137">
        <v>2</v>
      </c>
      <c r="CQ18" s="138">
        <v>2</v>
      </c>
      <c r="CR18" s="148">
        <v>8</v>
      </c>
      <c r="CS18" s="189">
        <v>7</v>
      </c>
      <c r="CT18" s="189"/>
      <c r="CU18" s="116">
        <f t="shared" si="26"/>
        <v>7.4</v>
      </c>
      <c r="CV18" s="117">
        <f t="shared" si="27"/>
        <v>7.4</v>
      </c>
      <c r="CW18" s="118" t="str">
        <f t="shared" si="28"/>
        <v>B</v>
      </c>
      <c r="CX18" s="119">
        <f t="shared" si="29"/>
        <v>3</v>
      </c>
      <c r="CY18" s="119" t="str">
        <f t="shared" si="30"/>
        <v>3.0</v>
      </c>
      <c r="CZ18" s="137">
        <v>1</v>
      </c>
      <c r="DA18" s="157">
        <v>1</v>
      </c>
      <c r="DB18" s="248">
        <v>9</v>
      </c>
      <c r="DC18" s="225">
        <v>8</v>
      </c>
      <c r="DD18" s="225"/>
      <c r="DE18" s="116">
        <f t="shared" si="31"/>
        <v>8.4</v>
      </c>
      <c r="DF18" s="117">
        <f t="shared" si="32"/>
        <v>8.4</v>
      </c>
      <c r="DG18" s="118" t="str">
        <f t="shared" si="33"/>
        <v>B+</v>
      </c>
      <c r="DH18" s="119">
        <f t="shared" si="34"/>
        <v>3.5</v>
      </c>
      <c r="DI18" s="119" t="str">
        <f t="shared" si="35"/>
        <v>3.5</v>
      </c>
      <c r="DJ18" s="137">
        <v>2</v>
      </c>
      <c r="DK18" s="138">
        <v>2</v>
      </c>
      <c r="DL18" s="301">
        <f t="shared" si="36"/>
        <v>15</v>
      </c>
      <c r="DM18" s="310">
        <f t="shared" si="37"/>
        <v>2.8</v>
      </c>
      <c r="DN18" s="312" t="str">
        <f t="shared" si="38"/>
        <v>2.80</v>
      </c>
      <c r="DO18" s="296" t="str">
        <f t="shared" si="39"/>
        <v>Lên lớp</v>
      </c>
      <c r="DP18" s="297">
        <f t="shared" si="40"/>
        <v>15</v>
      </c>
      <c r="DQ18" s="298">
        <f t="shared" si="41"/>
        <v>2.8</v>
      </c>
      <c r="DR18" s="296" t="str">
        <f t="shared" si="42"/>
        <v>Lên lớp</v>
      </c>
      <c r="DT18" s="148">
        <v>7.3</v>
      </c>
      <c r="DU18" s="239">
        <v>9</v>
      </c>
      <c r="DV18" s="239"/>
      <c r="DW18" s="116">
        <f t="shared" si="43"/>
        <v>8.3000000000000007</v>
      </c>
      <c r="DX18" s="117">
        <f t="shared" si="44"/>
        <v>8.3000000000000007</v>
      </c>
      <c r="DY18" s="118" t="str">
        <f t="shared" si="45"/>
        <v>B+</v>
      </c>
      <c r="DZ18" s="119">
        <f t="shared" si="46"/>
        <v>3.5</v>
      </c>
      <c r="EA18" s="119" t="str">
        <f t="shared" si="47"/>
        <v>3.5</v>
      </c>
      <c r="EB18" s="137">
        <v>4</v>
      </c>
      <c r="EC18" s="138">
        <v>4</v>
      </c>
      <c r="ED18" s="148">
        <v>7.3</v>
      </c>
      <c r="EE18" s="189">
        <v>6</v>
      </c>
      <c r="EF18" s="189"/>
      <c r="EG18" s="116">
        <f t="shared" si="48"/>
        <v>6.5</v>
      </c>
      <c r="EH18" s="117">
        <f t="shared" si="49"/>
        <v>6.5</v>
      </c>
      <c r="EI18" s="118" t="str">
        <f t="shared" si="50"/>
        <v>C+</v>
      </c>
      <c r="EJ18" s="119">
        <f t="shared" si="51"/>
        <v>2.5</v>
      </c>
      <c r="EK18" s="119" t="str">
        <f t="shared" si="52"/>
        <v>2.5</v>
      </c>
      <c r="EL18" s="137">
        <v>3</v>
      </c>
      <c r="EM18" s="138">
        <v>3</v>
      </c>
      <c r="EN18" s="209">
        <v>6</v>
      </c>
      <c r="EO18" s="189">
        <v>5</v>
      </c>
      <c r="EP18" s="189"/>
      <c r="EQ18" s="116">
        <f t="shared" si="53"/>
        <v>5.4</v>
      </c>
      <c r="ER18" s="117">
        <f t="shared" si="54"/>
        <v>5.4</v>
      </c>
      <c r="ES18" s="118" t="str">
        <f t="shared" si="55"/>
        <v>D+</v>
      </c>
      <c r="ET18" s="119">
        <f t="shared" si="56"/>
        <v>1.5</v>
      </c>
      <c r="EU18" s="119" t="str">
        <f t="shared" si="57"/>
        <v>1.5</v>
      </c>
      <c r="EV18" s="137">
        <v>2</v>
      </c>
      <c r="EW18" s="138">
        <v>2</v>
      </c>
      <c r="EX18" s="395">
        <v>7.4</v>
      </c>
      <c r="EY18" s="256">
        <v>5</v>
      </c>
      <c r="EZ18" s="256"/>
      <c r="FA18" s="116">
        <f t="shared" si="58"/>
        <v>6</v>
      </c>
      <c r="FB18" s="117">
        <f t="shared" si="59"/>
        <v>6</v>
      </c>
      <c r="FC18" s="118" t="str">
        <f t="shared" si="60"/>
        <v>C</v>
      </c>
      <c r="FD18" s="119">
        <f t="shared" si="61"/>
        <v>2</v>
      </c>
      <c r="FE18" s="119" t="str">
        <f t="shared" si="62"/>
        <v>2.0</v>
      </c>
      <c r="FF18" s="137">
        <v>2</v>
      </c>
      <c r="FG18" s="138">
        <v>2</v>
      </c>
      <c r="FH18" s="148">
        <v>6.7</v>
      </c>
      <c r="FI18" s="189">
        <v>8</v>
      </c>
      <c r="FJ18" s="189"/>
      <c r="FK18" s="116">
        <f t="shared" si="63"/>
        <v>7.5</v>
      </c>
      <c r="FL18" s="117">
        <f t="shared" si="64"/>
        <v>7.5</v>
      </c>
      <c r="FM18" s="118" t="str">
        <f t="shared" si="65"/>
        <v>B</v>
      </c>
      <c r="FN18" s="119">
        <f t="shared" si="66"/>
        <v>3</v>
      </c>
      <c r="FO18" s="119" t="str">
        <f t="shared" si="67"/>
        <v>3.0</v>
      </c>
      <c r="FP18" s="137">
        <v>4</v>
      </c>
      <c r="FQ18" s="138">
        <v>4</v>
      </c>
      <c r="FR18" s="301">
        <f t="shared" si="68"/>
        <v>15</v>
      </c>
      <c r="FS18" s="310">
        <f t="shared" si="69"/>
        <v>2.7</v>
      </c>
      <c r="FT18" s="312" t="str">
        <f t="shared" si="70"/>
        <v>2.70</v>
      </c>
      <c r="FU18" s="189" t="str">
        <f t="shared" si="71"/>
        <v>Lên lớp</v>
      </c>
      <c r="FV18" s="526">
        <f t="shared" si="72"/>
        <v>30</v>
      </c>
      <c r="FW18" s="310">
        <f t="shared" si="73"/>
        <v>2.75</v>
      </c>
      <c r="FX18" s="312" t="str">
        <f t="shared" si="74"/>
        <v>2.75</v>
      </c>
      <c r="FY18" s="527">
        <f t="shared" si="75"/>
        <v>30</v>
      </c>
      <c r="FZ18" s="528">
        <f t="shared" si="76"/>
        <v>2.75</v>
      </c>
      <c r="GA18" s="529" t="str">
        <f t="shared" si="77"/>
        <v>Lên lớp</v>
      </c>
      <c r="GB18" s="131"/>
      <c r="GC18" s="209">
        <v>6.8</v>
      </c>
      <c r="GD18" s="239">
        <v>6</v>
      </c>
      <c r="GE18" s="239"/>
      <c r="GF18" s="116">
        <f t="shared" si="115"/>
        <v>6.3</v>
      </c>
      <c r="GG18" s="117">
        <f t="shared" si="78"/>
        <v>6.3</v>
      </c>
      <c r="GH18" s="118" t="str">
        <f t="shared" si="79"/>
        <v>C</v>
      </c>
      <c r="GI18" s="119">
        <f t="shared" si="80"/>
        <v>2</v>
      </c>
      <c r="GJ18" s="119" t="str">
        <f t="shared" si="81"/>
        <v>2.0</v>
      </c>
      <c r="GK18" s="137">
        <v>2</v>
      </c>
      <c r="GL18" s="138">
        <v>2</v>
      </c>
      <c r="GM18" s="191">
        <v>7.6</v>
      </c>
      <c r="GN18" s="239">
        <v>7</v>
      </c>
      <c r="GO18" s="239"/>
      <c r="GP18" s="116">
        <f t="shared" si="82"/>
        <v>7.2</v>
      </c>
      <c r="GQ18" s="117">
        <f t="shared" si="83"/>
        <v>7.2</v>
      </c>
      <c r="GR18" s="118" t="str">
        <f t="shared" si="84"/>
        <v>B</v>
      </c>
      <c r="GS18" s="119">
        <f t="shared" si="85"/>
        <v>3</v>
      </c>
      <c r="GT18" s="119" t="str">
        <f t="shared" si="86"/>
        <v>3.0</v>
      </c>
      <c r="GU18" s="137">
        <v>3</v>
      </c>
      <c r="GV18" s="138">
        <v>3</v>
      </c>
      <c r="GW18" s="148">
        <v>7</v>
      </c>
      <c r="GX18" s="239">
        <v>7</v>
      </c>
      <c r="GY18" s="239"/>
      <c r="GZ18" s="116">
        <f t="shared" si="87"/>
        <v>7</v>
      </c>
      <c r="HA18" s="117">
        <f t="shared" si="88"/>
        <v>7</v>
      </c>
      <c r="HB18" s="118" t="str">
        <f t="shared" si="89"/>
        <v>B</v>
      </c>
      <c r="HC18" s="119">
        <f t="shared" si="90"/>
        <v>3</v>
      </c>
      <c r="HD18" s="119" t="str">
        <f t="shared" si="91"/>
        <v>3.0</v>
      </c>
      <c r="HE18" s="137">
        <v>4</v>
      </c>
      <c r="HF18" s="138">
        <v>4</v>
      </c>
      <c r="HG18" s="148">
        <v>6.4</v>
      </c>
      <c r="HH18" s="239">
        <v>6</v>
      </c>
      <c r="HI18" s="239"/>
      <c r="HJ18" s="116">
        <f t="shared" si="92"/>
        <v>6.2</v>
      </c>
      <c r="HK18" s="117">
        <f t="shared" si="93"/>
        <v>6.2</v>
      </c>
      <c r="HL18" s="118" t="str">
        <f t="shared" si="94"/>
        <v>C</v>
      </c>
      <c r="HM18" s="119">
        <f t="shared" si="95"/>
        <v>2</v>
      </c>
      <c r="HN18" s="119" t="str">
        <f t="shared" si="96"/>
        <v>2.0</v>
      </c>
      <c r="HO18" s="137">
        <v>3</v>
      </c>
      <c r="HP18" s="138">
        <v>3</v>
      </c>
      <c r="HQ18" s="148">
        <v>6</v>
      </c>
      <c r="HR18" s="189">
        <v>8</v>
      </c>
      <c r="HS18" s="189"/>
      <c r="HT18" s="116">
        <f t="shared" si="97"/>
        <v>7.2</v>
      </c>
      <c r="HU18" s="117">
        <f t="shared" si="98"/>
        <v>7.2</v>
      </c>
      <c r="HV18" s="118" t="str">
        <f t="shared" si="99"/>
        <v>B</v>
      </c>
      <c r="HW18" s="119">
        <f t="shared" si="100"/>
        <v>3</v>
      </c>
      <c r="HX18" s="119" t="str">
        <f t="shared" si="101"/>
        <v>3.0</v>
      </c>
      <c r="HY18" s="137">
        <v>2</v>
      </c>
      <c r="HZ18" s="138">
        <v>2</v>
      </c>
      <c r="IA18" s="148">
        <v>8.6999999999999993</v>
      </c>
      <c r="IB18" s="189">
        <v>8</v>
      </c>
      <c r="IC18" s="189"/>
      <c r="ID18" s="116">
        <f t="shared" si="102"/>
        <v>8.3000000000000007</v>
      </c>
      <c r="IE18" s="117">
        <f t="shared" si="103"/>
        <v>8.3000000000000007</v>
      </c>
      <c r="IF18" s="118" t="str">
        <f t="shared" si="104"/>
        <v>B+</v>
      </c>
      <c r="IG18" s="119">
        <f t="shared" si="105"/>
        <v>3.5</v>
      </c>
      <c r="IH18" s="119" t="str">
        <f t="shared" si="106"/>
        <v>3.5</v>
      </c>
      <c r="II18" s="137">
        <v>2</v>
      </c>
      <c r="IJ18" s="138">
        <v>2</v>
      </c>
      <c r="IK18" s="148">
        <v>6.6</v>
      </c>
      <c r="IL18" s="239">
        <v>7</v>
      </c>
      <c r="IM18" s="239"/>
      <c r="IN18" s="116">
        <f t="shared" si="107"/>
        <v>6.8</v>
      </c>
      <c r="IO18" s="117">
        <f t="shared" si="108"/>
        <v>6.8</v>
      </c>
      <c r="IP18" s="118" t="str">
        <f t="shared" si="109"/>
        <v>C+</v>
      </c>
      <c r="IQ18" s="119">
        <f t="shared" si="110"/>
        <v>2.5</v>
      </c>
      <c r="IR18" s="119" t="str">
        <f t="shared" si="111"/>
        <v>2.5</v>
      </c>
      <c r="IS18" s="137">
        <v>2</v>
      </c>
      <c r="IT18" s="138">
        <v>2</v>
      </c>
      <c r="IU18" s="301">
        <f t="shared" si="112"/>
        <v>18</v>
      </c>
      <c r="IV18" s="310">
        <f t="shared" si="113"/>
        <v>2.7222222222222223</v>
      </c>
      <c r="IW18" s="312" t="str">
        <f t="shared" si="114"/>
        <v>2.72</v>
      </c>
      <c r="IX18" s="130"/>
      <c r="IY18" s="130"/>
      <c r="IZ18" s="130"/>
      <c r="JA18" s="130"/>
      <c r="JB18" s="130"/>
      <c r="JC18" s="130"/>
      <c r="JD18" s="130"/>
      <c r="JE18" s="130"/>
      <c r="JF18" s="130"/>
      <c r="JG18" s="131"/>
    </row>
    <row r="19" spans="1:267" ht="18">
      <c r="A19" s="22">
        <v>21</v>
      </c>
      <c r="B19" s="43" t="s">
        <v>167</v>
      </c>
      <c r="C19" s="52" t="s">
        <v>232</v>
      </c>
      <c r="D19" s="57" t="s">
        <v>233</v>
      </c>
      <c r="E19" s="2" t="s">
        <v>234</v>
      </c>
      <c r="F19" s="2"/>
      <c r="G19" s="55" t="s">
        <v>45</v>
      </c>
      <c r="H19" s="37" t="s">
        <v>47</v>
      </c>
      <c r="I19" s="22" t="s">
        <v>631</v>
      </c>
      <c r="J19" s="18" t="s">
        <v>37</v>
      </c>
      <c r="K19" s="364" t="s">
        <v>38</v>
      </c>
      <c r="L19" s="365"/>
      <c r="M19" s="365"/>
      <c r="N19" s="365"/>
      <c r="O19" s="365"/>
      <c r="P19" s="365"/>
      <c r="Q19" s="365"/>
      <c r="R19" s="365"/>
      <c r="S19" s="365"/>
      <c r="T19" s="365"/>
      <c r="U19" s="365"/>
      <c r="V19" s="365"/>
      <c r="W19" s="365"/>
      <c r="X19" s="365"/>
      <c r="Y19" s="365"/>
      <c r="Z19" s="365"/>
      <c r="AA19" s="365"/>
      <c r="AB19" s="365"/>
      <c r="AC19" s="365"/>
      <c r="AD19" s="365"/>
      <c r="AE19" s="365"/>
      <c r="AF19" s="365"/>
      <c r="AG19" s="365"/>
      <c r="AH19" s="365"/>
      <c r="AI19" s="365"/>
      <c r="AJ19" s="365"/>
      <c r="AK19" s="365"/>
      <c r="AL19" s="365"/>
      <c r="AM19" s="365"/>
      <c r="AN19" s="365"/>
      <c r="AO19" s="365"/>
      <c r="AP19" s="365"/>
      <c r="AQ19" s="365"/>
      <c r="AR19" s="365"/>
      <c r="AS19" s="365"/>
      <c r="AT19" s="365"/>
      <c r="AU19" s="365"/>
      <c r="AV19" s="6">
        <v>6</v>
      </c>
      <c r="AW19" s="3" t="str">
        <f t="shared" si="0"/>
        <v>C</v>
      </c>
      <c r="AX19" s="4">
        <f t="shared" si="1"/>
        <v>2</v>
      </c>
      <c r="AY19" s="13" t="str">
        <f t="shared" si="2"/>
        <v>2.0</v>
      </c>
      <c r="AZ19" s="15">
        <v>7</v>
      </c>
      <c r="BA19" s="3" t="str">
        <f t="shared" si="3"/>
        <v>B</v>
      </c>
      <c r="BB19" s="4">
        <f t="shared" si="4"/>
        <v>3</v>
      </c>
      <c r="BC19" s="122" t="str">
        <f t="shared" si="5"/>
        <v>3.0</v>
      </c>
      <c r="BD19" s="148">
        <v>7.2</v>
      </c>
      <c r="BE19" s="239">
        <v>5</v>
      </c>
      <c r="BF19" s="215"/>
      <c r="BG19" s="116">
        <f t="shared" si="6"/>
        <v>5.9</v>
      </c>
      <c r="BH19" s="117">
        <f t="shared" si="7"/>
        <v>5.9</v>
      </c>
      <c r="BI19" s="118" t="str">
        <f t="shared" si="8"/>
        <v>C</v>
      </c>
      <c r="BJ19" s="119">
        <f t="shared" si="9"/>
        <v>2</v>
      </c>
      <c r="BK19" s="119" t="str">
        <f t="shared" si="10"/>
        <v>2.0</v>
      </c>
      <c r="BL19" s="137">
        <v>2</v>
      </c>
      <c r="BM19" s="138">
        <v>2</v>
      </c>
      <c r="BN19" s="200">
        <v>6.5</v>
      </c>
      <c r="BO19" s="225">
        <v>2</v>
      </c>
      <c r="BP19" s="225">
        <v>5</v>
      </c>
      <c r="BQ19" s="116">
        <f t="shared" si="11"/>
        <v>3.8</v>
      </c>
      <c r="BR19" s="117">
        <f t="shared" si="12"/>
        <v>5.6</v>
      </c>
      <c r="BS19" s="118" t="str">
        <f t="shared" si="13"/>
        <v>C</v>
      </c>
      <c r="BT19" s="119">
        <f t="shared" si="14"/>
        <v>2</v>
      </c>
      <c r="BU19" s="119" t="str">
        <f t="shared" si="15"/>
        <v>2.0</v>
      </c>
      <c r="BV19" s="137">
        <v>4</v>
      </c>
      <c r="BW19" s="138">
        <v>4</v>
      </c>
      <c r="BX19" s="191">
        <v>6.1</v>
      </c>
      <c r="BY19" s="239">
        <v>8</v>
      </c>
      <c r="BZ19" s="239"/>
      <c r="CA19" s="116">
        <f t="shared" si="16"/>
        <v>7.2</v>
      </c>
      <c r="CB19" s="117">
        <f t="shared" si="17"/>
        <v>7.2</v>
      </c>
      <c r="CC19" s="118" t="str">
        <f t="shared" si="18"/>
        <v>B</v>
      </c>
      <c r="CD19" s="119">
        <f t="shared" si="19"/>
        <v>3</v>
      </c>
      <c r="CE19" s="119" t="str">
        <f t="shared" si="20"/>
        <v>3.0</v>
      </c>
      <c r="CF19" s="137">
        <v>4</v>
      </c>
      <c r="CG19" s="138">
        <v>4</v>
      </c>
      <c r="CH19" s="148">
        <v>6</v>
      </c>
      <c r="CI19" s="189">
        <v>5</v>
      </c>
      <c r="CJ19" s="189"/>
      <c r="CK19" s="116">
        <f t="shared" si="21"/>
        <v>5.4</v>
      </c>
      <c r="CL19" s="117">
        <f t="shared" si="22"/>
        <v>5.4</v>
      </c>
      <c r="CM19" s="118" t="str">
        <f t="shared" si="23"/>
        <v>D+</v>
      </c>
      <c r="CN19" s="119">
        <f t="shared" si="24"/>
        <v>1.5</v>
      </c>
      <c r="CO19" s="119" t="str">
        <f t="shared" si="25"/>
        <v>1.5</v>
      </c>
      <c r="CP19" s="137">
        <v>2</v>
      </c>
      <c r="CQ19" s="138">
        <v>2</v>
      </c>
      <c r="CR19" s="148">
        <v>7.3</v>
      </c>
      <c r="CS19" s="189">
        <v>6</v>
      </c>
      <c r="CT19" s="189"/>
      <c r="CU19" s="116">
        <f t="shared" si="26"/>
        <v>6.5</v>
      </c>
      <c r="CV19" s="117">
        <f t="shared" si="27"/>
        <v>6.5</v>
      </c>
      <c r="CW19" s="118" t="str">
        <f t="shared" si="28"/>
        <v>C+</v>
      </c>
      <c r="CX19" s="119">
        <f t="shared" si="29"/>
        <v>2.5</v>
      </c>
      <c r="CY19" s="119" t="str">
        <f t="shared" si="30"/>
        <v>2.5</v>
      </c>
      <c r="CZ19" s="137">
        <v>1</v>
      </c>
      <c r="DA19" s="157">
        <v>1</v>
      </c>
      <c r="DB19" s="254">
        <v>2.2999999999999998</v>
      </c>
      <c r="DC19" s="225"/>
      <c r="DD19" s="225"/>
      <c r="DE19" s="116">
        <f t="shared" si="31"/>
        <v>0.9</v>
      </c>
      <c r="DF19" s="117">
        <f t="shared" si="32"/>
        <v>0.9</v>
      </c>
      <c r="DG19" s="118" t="str">
        <f t="shared" si="33"/>
        <v>F</v>
      </c>
      <c r="DH19" s="119">
        <f t="shared" si="34"/>
        <v>0</v>
      </c>
      <c r="DI19" s="119" t="str">
        <f t="shared" si="35"/>
        <v>0.0</v>
      </c>
      <c r="DJ19" s="137">
        <v>2</v>
      </c>
      <c r="DK19" s="138"/>
      <c r="DL19" s="301">
        <f t="shared" si="36"/>
        <v>15</v>
      </c>
      <c r="DM19" s="310">
        <f t="shared" si="37"/>
        <v>1.9666666666666666</v>
      </c>
      <c r="DN19" s="312" t="str">
        <f t="shared" si="38"/>
        <v>1.97</v>
      </c>
      <c r="DO19" s="296" t="str">
        <f t="shared" si="39"/>
        <v>Lên lớp</v>
      </c>
      <c r="DP19" s="297">
        <f t="shared" si="40"/>
        <v>13</v>
      </c>
      <c r="DQ19" s="298">
        <f t="shared" si="41"/>
        <v>2.2692307692307692</v>
      </c>
      <c r="DR19" s="296" t="str">
        <f t="shared" si="42"/>
        <v>Lên lớp</v>
      </c>
      <c r="DT19" s="148">
        <v>6.1</v>
      </c>
      <c r="DU19" s="239">
        <v>7</v>
      </c>
      <c r="DV19" s="239"/>
      <c r="DW19" s="116">
        <f t="shared" si="43"/>
        <v>6.6</v>
      </c>
      <c r="DX19" s="117">
        <f t="shared" si="44"/>
        <v>6.6</v>
      </c>
      <c r="DY19" s="118" t="str">
        <f t="shared" si="45"/>
        <v>C+</v>
      </c>
      <c r="DZ19" s="119">
        <f t="shared" si="46"/>
        <v>2.5</v>
      </c>
      <c r="EA19" s="119" t="str">
        <f t="shared" si="47"/>
        <v>2.5</v>
      </c>
      <c r="EB19" s="137">
        <v>4</v>
      </c>
      <c r="EC19" s="138">
        <v>4</v>
      </c>
      <c r="ED19" s="148">
        <v>6.9</v>
      </c>
      <c r="EE19" s="189">
        <v>7</v>
      </c>
      <c r="EF19" s="189"/>
      <c r="EG19" s="116">
        <f t="shared" si="48"/>
        <v>7</v>
      </c>
      <c r="EH19" s="117">
        <f t="shared" si="49"/>
        <v>7</v>
      </c>
      <c r="EI19" s="118" t="str">
        <f t="shared" si="50"/>
        <v>B</v>
      </c>
      <c r="EJ19" s="119">
        <f t="shared" si="51"/>
        <v>3</v>
      </c>
      <c r="EK19" s="119" t="str">
        <f t="shared" si="52"/>
        <v>3.0</v>
      </c>
      <c r="EL19" s="137">
        <v>3</v>
      </c>
      <c r="EM19" s="138">
        <v>3</v>
      </c>
      <c r="EN19" s="209">
        <v>6.2</v>
      </c>
      <c r="EO19" s="189">
        <v>5</v>
      </c>
      <c r="EP19" s="189"/>
      <c r="EQ19" s="116">
        <f t="shared" si="53"/>
        <v>5.5</v>
      </c>
      <c r="ER19" s="117">
        <f t="shared" si="54"/>
        <v>5.5</v>
      </c>
      <c r="ES19" s="118" t="str">
        <f t="shared" si="55"/>
        <v>C</v>
      </c>
      <c r="ET19" s="119">
        <f t="shared" si="56"/>
        <v>2</v>
      </c>
      <c r="EU19" s="119" t="str">
        <f t="shared" si="57"/>
        <v>2.0</v>
      </c>
      <c r="EV19" s="137">
        <v>2</v>
      </c>
      <c r="EW19" s="138">
        <v>2</v>
      </c>
      <c r="EX19" s="395">
        <v>6.8</v>
      </c>
      <c r="EY19" s="256">
        <v>5</v>
      </c>
      <c r="EZ19" s="256"/>
      <c r="FA19" s="116">
        <f t="shared" si="58"/>
        <v>5.7</v>
      </c>
      <c r="FB19" s="117">
        <f t="shared" si="59"/>
        <v>5.7</v>
      </c>
      <c r="FC19" s="118" t="str">
        <f t="shared" si="60"/>
        <v>C</v>
      </c>
      <c r="FD19" s="119">
        <f t="shared" si="61"/>
        <v>2</v>
      </c>
      <c r="FE19" s="119" t="str">
        <f t="shared" si="62"/>
        <v>2.0</v>
      </c>
      <c r="FF19" s="137">
        <v>2</v>
      </c>
      <c r="FG19" s="138">
        <v>2</v>
      </c>
      <c r="FH19" s="148">
        <v>6.2</v>
      </c>
      <c r="FI19" s="189">
        <v>7</v>
      </c>
      <c r="FJ19" s="189"/>
      <c r="FK19" s="116">
        <f t="shared" si="63"/>
        <v>6.7</v>
      </c>
      <c r="FL19" s="117">
        <f t="shared" si="64"/>
        <v>6.7</v>
      </c>
      <c r="FM19" s="118" t="str">
        <f t="shared" si="65"/>
        <v>C+</v>
      </c>
      <c r="FN19" s="119">
        <f t="shared" si="66"/>
        <v>2.5</v>
      </c>
      <c r="FO19" s="119" t="str">
        <f t="shared" si="67"/>
        <v>2.5</v>
      </c>
      <c r="FP19" s="137">
        <v>4</v>
      </c>
      <c r="FQ19" s="138">
        <v>4</v>
      </c>
      <c r="FR19" s="301">
        <f t="shared" si="68"/>
        <v>15</v>
      </c>
      <c r="FS19" s="310">
        <f t="shared" si="69"/>
        <v>2.4666666666666668</v>
      </c>
      <c r="FT19" s="312" t="str">
        <f t="shared" si="70"/>
        <v>2.47</v>
      </c>
      <c r="FU19" s="189" t="str">
        <f t="shared" si="71"/>
        <v>Lên lớp</v>
      </c>
      <c r="FV19" s="526">
        <f t="shared" si="72"/>
        <v>30</v>
      </c>
      <c r="FW19" s="310">
        <f t="shared" si="73"/>
        <v>2.2166666666666668</v>
      </c>
      <c r="FX19" s="312" t="str">
        <f t="shared" si="74"/>
        <v>2.22</v>
      </c>
      <c r="FY19" s="527">
        <f t="shared" si="75"/>
        <v>28</v>
      </c>
      <c r="FZ19" s="528">
        <f t="shared" si="76"/>
        <v>2.375</v>
      </c>
      <c r="GA19" s="529" t="str">
        <f t="shared" si="77"/>
        <v>Lên lớp</v>
      </c>
      <c r="GB19" s="131"/>
      <c r="GC19" s="209">
        <v>5.8</v>
      </c>
      <c r="GD19" s="239">
        <v>5</v>
      </c>
      <c r="GE19" s="239"/>
      <c r="GF19" s="116">
        <f t="shared" si="115"/>
        <v>5.3</v>
      </c>
      <c r="GG19" s="117">
        <f t="shared" si="78"/>
        <v>5.3</v>
      </c>
      <c r="GH19" s="118" t="str">
        <f t="shared" si="79"/>
        <v>D+</v>
      </c>
      <c r="GI19" s="119">
        <f t="shared" si="80"/>
        <v>1.5</v>
      </c>
      <c r="GJ19" s="119" t="str">
        <f t="shared" si="81"/>
        <v>1.5</v>
      </c>
      <c r="GK19" s="137">
        <v>2</v>
      </c>
      <c r="GL19" s="138">
        <v>2</v>
      </c>
      <c r="GM19" s="191">
        <v>6</v>
      </c>
      <c r="GN19" s="285"/>
      <c r="GO19" s="285"/>
      <c r="GP19" s="116">
        <f t="shared" si="82"/>
        <v>2.4</v>
      </c>
      <c r="GQ19" s="117">
        <f t="shared" si="83"/>
        <v>2.4</v>
      </c>
      <c r="GR19" s="118" t="str">
        <f t="shared" si="84"/>
        <v>F</v>
      </c>
      <c r="GS19" s="119">
        <f t="shared" si="85"/>
        <v>0</v>
      </c>
      <c r="GT19" s="119" t="str">
        <f t="shared" si="86"/>
        <v>0.0</v>
      </c>
      <c r="GU19" s="137">
        <v>3</v>
      </c>
      <c r="GV19" s="138"/>
      <c r="GW19" s="171">
        <v>4</v>
      </c>
      <c r="GX19" s="239"/>
      <c r="GY19" s="239"/>
      <c r="GZ19" s="116">
        <f t="shared" si="87"/>
        <v>1.6</v>
      </c>
      <c r="HA19" s="117">
        <f t="shared" si="88"/>
        <v>1.6</v>
      </c>
      <c r="HB19" s="118" t="str">
        <f t="shared" si="89"/>
        <v>F</v>
      </c>
      <c r="HC19" s="119">
        <f t="shared" si="90"/>
        <v>0</v>
      </c>
      <c r="HD19" s="119" t="str">
        <f t="shared" si="91"/>
        <v>0.0</v>
      </c>
      <c r="HE19" s="137">
        <v>4</v>
      </c>
      <c r="HF19" s="138"/>
      <c r="HG19" s="148">
        <v>5</v>
      </c>
      <c r="HH19" s="239">
        <v>5</v>
      </c>
      <c r="HI19" s="239"/>
      <c r="HJ19" s="116">
        <f t="shared" si="92"/>
        <v>5</v>
      </c>
      <c r="HK19" s="117">
        <f t="shared" si="93"/>
        <v>5</v>
      </c>
      <c r="HL19" s="118" t="str">
        <f t="shared" si="94"/>
        <v>D+</v>
      </c>
      <c r="HM19" s="119">
        <f t="shared" si="95"/>
        <v>1.5</v>
      </c>
      <c r="HN19" s="119" t="str">
        <f t="shared" si="96"/>
        <v>1.5</v>
      </c>
      <c r="HO19" s="137">
        <v>3</v>
      </c>
      <c r="HP19" s="138">
        <v>3</v>
      </c>
      <c r="HQ19" s="148">
        <v>6.2</v>
      </c>
      <c r="HR19" s="189">
        <v>5</v>
      </c>
      <c r="HS19" s="189"/>
      <c r="HT19" s="116">
        <f t="shared" si="97"/>
        <v>5.5</v>
      </c>
      <c r="HU19" s="117">
        <f t="shared" si="98"/>
        <v>5.5</v>
      </c>
      <c r="HV19" s="118" t="str">
        <f t="shared" si="99"/>
        <v>C</v>
      </c>
      <c r="HW19" s="119">
        <f t="shared" si="100"/>
        <v>2</v>
      </c>
      <c r="HX19" s="119" t="str">
        <f t="shared" si="101"/>
        <v>2.0</v>
      </c>
      <c r="HY19" s="137">
        <v>2</v>
      </c>
      <c r="HZ19" s="138">
        <v>2</v>
      </c>
      <c r="IA19" s="148">
        <v>5</v>
      </c>
      <c r="IB19" s="189">
        <v>5</v>
      </c>
      <c r="IC19" s="189"/>
      <c r="ID19" s="116">
        <f t="shared" si="102"/>
        <v>5</v>
      </c>
      <c r="IE19" s="117">
        <f t="shared" si="103"/>
        <v>5</v>
      </c>
      <c r="IF19" s="118" t="str">
        <f t="shared" si="104"/>
        <v>D+</v>
      </c>
      <c r="IG19" s="119">
        <f t="shared" si="105"/>
        <v>1.5</v>
      </c>
      <c r="IH19" s="119" t="str">
        <f t="shared" si="106"/>
        <v>1.5</v>
      </c>
      <c r="II19" s="137">
        <v>2</v>
      </c>
      <c r="IJ19" s="138">
        <v>2</v>
      </c>
      <c r="IK19" s="148">
        <v>5</v>
      </c>
      <c r="IL19" s="239">
        <v>6</v>
      </c>
      <c r="IM19" s="239"/>
      <c r="IN19" s="116">
        <f t="shared" si="107"/>
        <v>5.6</v>
      </c>
      <c r="IO19" s="117">
        <f t="shared" si="108"/>
        <v>5.6</v>
      </c>
      <c r="IP19" s="118" t="str">
        <f t="shared" si="109"/>
        <v>C</v>
      </c>
      <c r="IQ19" s="119">
        <f t="shared" si="110"/>
        <v>2</v>
      </c>
      <c r="IR19" s="119" t="str">
        <f t="shared" si="111"/>
        <v>2.0</v>
      </c>
      <c r="IS19" s="137">
        <v>2</v>
      </c>
      <c r="IT19" s="138">
        <v>2</v>
      </c>
      <c r="IU19" s="301">
        <f t="shared" si="112"/>
        <v>18</v>
      </c>
      <c r="IV19" s="310">
        <f t="shared" si="113"/>
        <v>1.0277777777777777</v>
      </c>
      <c r="IW19" s="312" t="str">
        <f t="shared" si="114"/>
        <v>1.03</v>
      </c>
      <c r="IX19" s="130"/>
      <c r="IY19" s="130"/>
      <c r="IZ19" s="130"/>
      <c r="JA19" s="130"/>
      <c r="JB19" s="130"/>
      <c r="JC19" s="130"/>
      <c r="JD19" s="130"/>
      <c r="JE19" s="130"/>
      <c r="JF19" s="130"/>
      <c r="JG19" s="131"/>
    </row>
    <row r="20" spans="1:267" ht="18">
      <c r="A20" s="22">
        <v>24</v>
      </c>
      <c r="B20" s="43" t="s">
        <v>167</v>
      </c>
      <c r="C20" s="52" t="s">
        <v>243</v>
      </c>
      <c r="D20" s="57" t="s">
        <v>244</v>
      </c>
      <c r="E20" s="2" t="s">
        <v>245</v>
      </c>
      <c r="F20" s="2"/>
      <c r="G20" s="55" t="s">
        <v>246</v>
      </c>
      <c r="H20" s="37" t="s">
        <v>47</v>
      </c>
      <c r="I20" s="22" t="s">
        <v>35</v>
      </c>
      <c r="J20" s="18" t="s">
        <v>37</v>
      </c>
      <c r="K20" s="364" t="s">
        <v>38</v>
      </c>
      <c r="L20" s="365"/>
      <c r="M20" s="365"/>
      <c r="N20" s="365"/>
      <c r="O20" s="365"/>
      <c r="P20" s="365"/>
      <c r="Q20" s="365"/>
      <c r="R20" s="365"/>
      <c r="S20" s="365"/>
      <c r="T20" s="365"/>
      <c r="U20" s="365"/>
      <c r="V20" s="365"/>
      <c r="W20" s="365"/>
      <c r="X20" s="365"/>
      <c r="Y20" s="365"/>
      <c r="Z20" s="365"/>
      <c r="AA20" s="365"/>
      <c r="AB20" s="365"/>
      <c r="AC20" s="365"/>
      <c r="AD20" s="365"/>
      <c r="AE20" s="365"/>
      <c r="AF20" s="365"/>
      <c r="AG20" s="365"/>
      <c r="AH20" s="365"/>
      <c r="AI20" s="365"/>
      <c r="AJ20" s="365"/>
      <c r="AK20" s="365"/>
      <c r="AL20" s="365"/>
      <c r="AM20" s="365"/>
      <c r="AN20" s="365"/>
      <c r="AO20" s="365"/>
      <c r="AP20" s="365"/>
      <c r="AQ20" s="365"/>
      <c r="AR20" s="365"/>
      <c r="AS20" s="365"/>
      <c r="AT20" s="365"/>
      <c r="AU20" s="365"/>
      <c r="AV20" s="6">
        <v>6.3</v>
      </c>
      <c r="AW20" s="3" t="str">
        <f t="shared" si="0"/>
        <v>C</v>
      </c>
      <c r="AX20" s="4">
        <f t="shared" si="1"/>
        <v>2</v>
      </c>
      <c r="AY20" s="13" t="str">
        <f t="shared" si="2"/>
        <v>2.0</v>
      </c>
      <c r="AZ20" s="15">
        <v>7</v>
      </c>
      <c r="BA20" s="3" t="str">
        <f t="shared" si="3"/>
        <v>B</v>
      </c>
      <c r="BB20" s="4">
        <f t="shared" si="4"/>
        <v>3</v>
      </c>
      <c r="BC20" s="122" t="str">
        <f t="shared" si="5"/>
        <v>3.0</v>
      </c>
      <c r="BD20" s="148">
        <v>5.6</v>
      </c>
      <c r="BE20" s="285"/>
      <c r="BF20" s="239">
        <v>2</v>
      </c>
      <c r="BG20" s="116">
        <f t="shared" si="6"/>
        <v>2.2000000000000002</v>
      </c>
      <c r="BH20" s="117">
        <f t="shared" si="7"/>
        <v>3.4</v>
      </c>
      <c r="BI20" s="118" t="str">
        <f t="shared" si="8"/>
        <v>F</v>
      </c>
      <c r="BJ20" s="119">
        <f t="shared" si="9"/>
        <v>0</v>
      </c>
      <c r="BK20" s="119" t="str">
        <f t="shared" si="10"/>
        <v>0.0</v>
      </c>
      <c r="BL20" s="137">
        <v>2</v>
      </c>
      <c r="BM20" s="138"/>
      <c r="BN20" s="200">
        <v>6.7</v>
      </c>
      <c r="BO20" s="225">
        <v>3</v>
      </c>
      <c r="BP20" s="225"/>
      <c r="BQ20" s="116">
        <f t="shared" si="11"/>
        <v>4.5</v>
      </c>
      <c r="BR20" s="117">
        <f t="shared" si="12"/>
        <v>4.5</v>
      </c>
      <c r="BS20" s="118" t="str">
        <f t="shared" si="13"/>
        <v>D</v>
      </c>
      <c r="BT20" s="119">
        <f t="shared" si="14"/>
        <v>1</v>
      </c>
      <c r="BU20" s="119" t="str">
        <f t="shared" si="15"/>
        <v>1.0</v>
      </c>
      <c r="BV20" s="137">
        <v>4</v>
      </c>
      <c r="BW20" s="138">
        <v>4</v>
      </c>
      <c r="BX20" s="191">
        <v>6.7</v>
      </c>
      <c r="BY20" s="285"/>
      <c r="BZ20" s="239">
        <v>5</v>
      </c>
      <c r="CA20" s="116">
        <f t="shared" si="16"/>
        <v>2.7</v>
      </c>
      <c r="CB20" s="117">
        <f t="shared" si="17"/>
        <v>5.7</v>
      </c>
      <c r="CC20" s="118" t="str">
        <f t="shared" si="18"/>
        <v>C</v>
      </c>
      <c r="CD20" s="119">
        <f t="shared" si="19"/>
        <v>2</v>
      </c>
      <c r="CE20" s="119" t="str">
        <f t="shared" si="20"/>
        <v>2.0</v>
      </c>
      <c r="CF20" s="137">
        <v>4</v>
      </c>
      <c r="CG20" s="138">
        <v>4</v>
      </c>
      <c r="CH20" s="148">
        <v>5.7</v>
      </c>
      <c r="CI20" s="189">
        <v>7</v>
      </c>
      <c r="CJ20" s="189"/>
      <c r="CK20" s="116">
        <f t="shared" si="21"/>
        <v>6.5</v>
      </c>
      <c r="CL20" s="117">
        <f t="shared" si="22"/>
        <v>6.5</v>
      </c>
      <c r="CM20" s="118" t="str">
        <f t="shared" si="23"/>
        <v>C+</v>
      </c>
      <c r="CN20" s="119">
        <f t="shared" si="24"/>
        <v>2.5</v>
      </c>
      <c r="CO20" s="119" t="str">
        <f t="shared" si="25"/>
        <v>2.5</v>
      </c>
      <c r="CP20" s="137">
        <v>2</v>
      </c>
      <c r="CQ20" s="138">
        <v>2</v>
      </c>
      <c r="CR20" s="148">
        <v>7.3</v>
      </c>
      <c r="CS20" s="189">
        <v>7</v>
      </c>
      <c r="CT20" s="189"/>
      <c r="CU20" s="116">
        <f t="shared" si="26"/>
        <v>7.1</v>
      </c>
      <c r="CV20" s="117">
        <f t="shared" si="27"/>
        <v>7.1</v>
      </c>
      <c r="CW20" s="118" t="str">
        <f t="shared" si="28"/>
        <v>B</v>
      </c>
      <c r="CX20" s="119">
        <f t="shared" si="29"/>
        <v>3</v>
      </c>
      <c r="CY20" s="119" t="str">
        <f t="shared" si="30"/>
        <v>3.0</v>
      </c>
      <c r="CZ20" s="137">
        <v>1</v>
      </c>
      <c r="DA20" s="157">
        <v>1</v>
      </c>
      <c r="DB20" s="248">
        <v>7</v>
      </c>
      <c r="DC20" s="225">
        <v>5</v>
      </c>
      <c r="DD20" s="225"/>
      <c r="DE20" s="116">
        <f t="shared" si="31"/>
        <v>5.8</v>
      </c>
      <c r="DF20" s="117">
        <f t="shared" si="32"/>
        <v>5.8</v>
      </c>
      <c r="DG20" s="118" t="str">
        <f t="shared" si="33"/>
        <v>C</v>
      </c>
      <c r="DH20" s="119">
        <f t="shared" si="34"/>
        <v>2</v>
      </c>
      <c r="DI20" s="119" t="str">
        <f t="shared" si="35"/>
        <v>2.0</v>
      </c>
      <c r="DJ20" s="137">
        <v>2</v>
      </c>
      <c r="DK20" s="138">
        <v>2</v>
      </c>
      <c r="DL20" s="301">
        <f t="shared" si="36"/>
        <v>15</v>
      </c>
      <c r="DM20" s="310">
        <f t="shared" si="37"/>
        <v>1.6</v>
      </c>
      <c r="DN20" s="312" t="str">
        <f t="shared" si="38"/>
        <v>1.60</v>
      </c>
      <c r="DO20" s="296" t="str">
        <f t="shared" si="39"/>
        <v>Lên lớp</v>
      </c>
      <c r="DP20" s="297">
        <f t="shared" si="40"/>
        <v>13</v>
      </c>
      <c r="DQ20" s="298">
        <f t="shared" si="41"/>
        <v>1.8461538461538463</v>
      </c>
      <c r="DR20" s="296" t="str">
        <f t="shared" si="42"/>
        <v>Lên lớp</v>
      </c>
      <c r="DT20" s="148">
        <v>6</v>
      </c>
      <c r="DU20" s="239">
        <v>8</v>
      </c>
      <c r="DV20" s="239"/>
      <c r="DW20" s="116">
        <f t="shared" si="43"/>
        <v>7.2</v>
      </c>
      <c r="DX20" s="117">
        <f t="shared" si="44"/>
        <v>7.2</v>
      </c>
      <c r="DY20" s="118" t="str">
        <f t="shared" si="45"/>
        <v>B</v>
      </c>
      <c r="DZ20" s="119">
        <f t="shared" si="46"/>
        <v>3</v>
      </c>
      <c r="EA20" s="119" t="str">
        <f t="shared" si="47"/>
        <v>3.0</v>
      </c>
      <c r="EB20" s="137">
        <v>4</v>
      </c>
      <c r="EC20" s="138">
        <v>4</v>
      </c>
      <c r="ED20" s="148">
        <v>5.4</v>
      </c>
      <c r="EE20" s="189">
        <v>7</v>
      </c>
      <c r="EF20" s="189"/>
      <c r="EG20" s="116">
        <f t="shared" si="48"/>
        <v>6.4</v>
      </c>
      <c r="EH20" s="117">
        <f t="shared" si="49"/>
        <v>6.4</v>
      </c>
      <c r="EI20" s="118" t="str">
        <f t="shared" si="50"/>
        <v>C</v>
      </c>
      <c r="EJ20" s="119">
        <f t="shared" si="51"/>
        <v>2</v>
      </c>
      <c r="EK20" s="119" t="str">
        <f t="shared" si="52"/>
        <v>2.0</v>
      </c>
      <c r="EL20" s="137">
        <v>3</v>
      </c>
      <c r="EM20" s="138">
        <v>3</v>
      </c>
      <c r="EN20" s="209">
        <v>5.6</v>
      </c>
      <c r="EO20" s="189">
        <v>9</v>
      </c>
      <c r="EP20" s="189"/>
      <c r="EQ20" s="116">
        <f t="shared" si="53"/>
        <v>7.6</v>
      </c>
      <c r="ER20" s="117">
        <f t="shared" si="54"/>
        <v>7.6</v>
      </c>
      <c r="ES20" s="118" t="str">
        <f t="shared" si="55"/>
        <v>B</v>
      </c>
      <c r="ET20" s="119">
        <f t="shared" si="56"/>
        <v>3</v>
      </c>
      <c r="EU20" s="119" t="str">
        <f t="shared" si="57"/>
        <v>3.0</v>
      </c>
      <c r="EV20" s="137">
        <v>2</v>
      </c>
      <c r="EW20" s="138">
        <v>2</v>
      </c>
      <c r="EX20" s="395">
        <v>5.8</v>
      </c>
      <c r="EY20" s="256">
        <v>6</v>
      </c>
      <c r="EZ20" s="256"/>
      <c r="FA20" s="116">
        <f t="shared" si="58"/>
        <v>5.9</v>
      </c>
      <c r="FB20" s="117">
        <f t="shared" si="59"/>
        <v>5.9</v>
      </c>
      <c r="FC20" s="118" t="str">
        <f t="shared" si="60"/>
        <v>C</v>
      </c>
      <c r="FD20" s="119">
        <f t="shared" si="61"/>
        <v>2</v>
      </c>
      <c r="FE20" s="119" t="str">
        <f t="shared" si="62"/>
        <v>2.0</v>
      </c>
      <c r="FF20" s="137">
        <v>2</v>
      </c>
      <c r="FG20" s="138">
        <v>2</v>
      </c>
      <c r="FH20" s="148">
        <v>6.1</v>
      </c>
      <c r="FI20" s="189">
        <v>6</v>
      </c>
      <c r="FJ20" s="189"/>
      <c r="FK20" s="116">
        <f t="shared" si="63"/>
        <v>6</v>
      </c>
      <c r="FL20" s="117">
        <f t="shared" si="64"/>
        <v>6</v>
      </c>
      <c r="FM20" s="118" t="str">
        <f t="shared" si="65"/>
        <v>C</v>
      </c>
      <c r="FN20" s="119">
        <f t="shared" si="66"/>
        <v>2</v>
      </c>
      <c r="FO20" s="119" t="str">
        <f t="shared" si="67"/>
        <v>2.0</v>
      </c>
      <c r="FP20" s="137">
        <v>4</v>
      </c>
      <c r="FQ20" s="138">
        <v>4</v>
      </c>
      <c r="FR20" s="301">
        <f t="shared" si="68"/>
        <v>15</v>
      </c>
      <c r="FS20" s="310">
        <f t="shared" si="69"/>
        <v>2.4</v>
      </c>
      <c r="FT20" s="312" t="str">
        <f t="shared" si="70"/>
        <v>2.40</v>
      </c>
      <c r="FU20" s="189" t="str">
        <f t="shared" si="71"/>
        <v>Lên lớp</v>
      </c>
      <c r="FV20" s="526">
        <f t="shared" si="72"/>
        <v>30</v>
      </c>
      <c r="FW20" s="310">
        <f t="shared" si="73"/>
        <v>2</v>
      </c>
      <c r="FX20" s="312" t="str">
        <f t="shared" si="74"/>
        <v>2.00</v>
      </c>
      <c r="FY20" s="527">
        <f t="shared" si="75"/>
        <v>28</v>
      </c>
      <c r="FZ20" s="528">
        <f t="shared" si="76"/>
        <v>2.1428571428571428</v>
      </c>
      <c r="GA20" s="529" t="str">
        <f t="shared" si="77"/>
        <v>Lên lớp</v>
      </c>
      <c r="GB20" s="131"/>
      <c r="GC20" s="209">
        <v>6.6</v>
      </c>
      <c r="GD20" s="239">
        <v>9</v>
      </c>
      <c r="GE20" s="239"/>
      <c r="GF20" s="116">
        <f t="shared" si="115"/>
        <v>8</v>
      </c>
      <c r="GG20" s="117">
        <f t="shared" si="78"/>
        <v>8</v>
      </c>
      <c r="GH20" s="118" t="str">
        <f t="shared" si="79"/>
        <v>B+</v>
      </c>
      <c r="GI20" s="119">
        <f t="shared" si="80"/>
        <v>3.5</v>
      </c>
      <c r="GJ20" s="119" t="str">
        <f t="shared" si="81"/>
        <v>3.5</v>
      </c>
      <c r="GK20" s="137">
        <v>2</v>
      </c>
      <c r="GL20" s="138">
        <v>2</v>
      </c>
      <c r="GM20" s="191">
        <v>8</v>
      </c>
      <c r="GN20" s="239">
        <v>9</v>
      </c>
      <c r="GO20" s="239"/>
      <c r="GP20" s="116">
        <f t="shared" si="82"/>
        <v>8.6</v>
      </c>
      <c r="GQ20" s="117">
        <f t="shared" si="83"/>
        <v>8.6</v>
      </c>
      <c r="GR20" s="118" t="str">
        <f t="shared" si="84"/>
        <v>A</v>
      </c>
      <c r="GS20" s="119">
        <f t="shared" si="85"/>
        <v>4</v>
      </c>
      <c r="GT20" s="119" t="str">
        <f t="shared" si="86"/>
        <v>4.0</v>
      </c>
      <c r="GU20" s="137">
        <v>3</v>
      </c>
      <c r="GV20" s="138">
        <v>3</v>
      </c>
      <c r="GW20" s="148">
        <v>6.3</v>
      </c>
      <c r="GX20" s="239">
        <v>8</v>
      </c>
      <c r="GY20" s="239"/>
      <c r="GZ20" s="116">
        <f t="shared" si="87"/>
        <v>7.3</v>
      </c>
      <c r="HA20" s="117">
        <f t="shared" si="88"/>
        <v>7.3</v>
      </c>
      <c r="HB20" s="118" t="str">
        <f t="shared" si="89"/>
        <v>B</v>
      </c>
      <c r="HC20" s="119">
        <f t="shared" si="90"/>
        <v>3</v>
      </c>
      <c r="HD20" s="119" t="str">
        <f t="shared" si="91"/>
        <v>3.0</v>
      </c>
      <c r="HE20" s="137">
        <v>4</v>
      </c>
      <c r="HF20" s="138">
        <v>4</v>
      </c>
      <c r="HG20" s="148">
        <v>6.4</v>
      </c>
      <c r="HH20" s="239">
        <v>6</v>
      </c>
      <c r="HI20" s="239"/>
      <c r="HJ20" s="116">
        <f t="shared" si="92"/>
        <v>6.2</v>
      </c>
      <c r="HK20" s="117">
        <f t="shared" si="93"/>
        <v>6.2</v>
      </c>
      <c r="HL20" s="118" t="str">
        <f t="shared" si="94"/>
        <v>C</v>
      </c>
      <c r="HM20" s="119">
        <f t="shared" si="95"/>
        <v>2</v>
      </c>
      <c r="HN20" s="119" t="str">
        <f t="shared" si="96"/>
        <v>2.0</v>
      </c>
      <c r="HO20" s="137">
        <v>3</v>
      </c>
      <c r="HP20" s="138">
        <v>3</v>
      </c>
      <c r="HQ20" s="148">
        <v>5.6</v>
      </c>
      <c r="HR20" s="189">
        <v>5</v>
      </c>
      <c r="HS20" s="189"/>
      <c r="HT20" s="116">
        <f t="shared" si="97"/>
        <v>5.2</v>
      </c>
      <c r="HU20" s="117">
        <f t="shared" si="98"/>
        <v>5.2</v>
      </c>
      <c r="HV20" s="118" t="str">
        <f t="shared" si="99"/>
        <v>D+</v>
      </c>
      <c r="HW20" s="119">
        <f t="shared" si="100"/>
        <v>1.5</v>
      </c>
      <c r="HX20" s="119" t="str">
        <f t="shared" si="101"/>
        <v>1.5</v>
      </c>
      <c r="HY20" s="137">
        <v>2</v>
      </c>
      <c r="HZ20" s="138">
        <v>2</v>
      </c>
      <c r="IA20" s="148">
        <v>6.3</v>
      </c>
      <c r="IB20" s="189">
        <v>7</v>
      </c>
      <c r="IC20" s="189"/>
      <c r="ID20" s="116">
        <f t="shared" si="102"/>
        <v>6.7</v>
      </c>
      <c r="IE20" s="117">
        <f t="shared" si="103"/>
        <v>6.7</v>
      </c>
      <c r="IF20" s="118" t="str">
        <f t="shared" si="104"/>
        <v>C+</v>
      </c>
      <c r="IG20" s="119">
        <f t="shared" si="105"/>
        <v>2.5</v>
      </c>
      <c r="IH20" s="119" t="str">
        <f t="shared" si="106"/>
        <v>2.5</v>
      </c>
      <c r="II20" s="137">
        <v>2</v>
      </c>
      <c r="IJ20" s="138">
        <v>2</v>
      </c>
      <c r="IK20" s="148">
        <v>5.6</v>
      </c>
      <c r="IL20" s="239">
        <v>7</v>
      </c>
      <c r="IM20" s="239"/>
      <c r="IN20" s="116">
        <f t="shared" si="107"/>
        <v>6.4</v>
      </c>
      <c r="IO20" s="117">
        <f t="shared" si="108"/>
        <v>6.4</v>
      </c>
      <c r="IP20" s="118" t="str">
        <f t="shared" si="109"/>
        <v>C</v>
      </c>
      <c r="IQ20" s="119">
        <f t="shared" si="110"/>
        <v>2</v>
      </c>
      <c r="IR20" s="119" t="str">
        <f t="shared" si="111"/>
        <v>2.0</v>
      </c>
      <c r="IS20" s="137">
        <v>2</v>
      </c>
      <c r="IT20" s="138">
        <v>2</v>
      </c>
      <c r="IU20" s="301">
        <f t="shared" si="112"/>
        <v>18</v>
      </c>
      <c r="IV20" s="310">
        <f t="shared" si="113"/>
        <v>2.7222222222222223</v>
      </c>
      <c r="IW20" s="312" t="str">
        <f t="shared" si="114"/>
        <v>2.72</v>
      </c>
      <c r="IX20" s="130"/>
      <c r="IY20" s="130"/>
      <c r="IZ20" s="130"/>
      <c r="JA20" s="130"/>
      <c r="JB20" s="130"/>
      <c r="JC20" s="130"/>
      <c r="JD20" s="130"/>
      <c r="JE20" s="130"/>
      <c r="JF20" s="130"/>
      <c r="JG20" s="131"/>
    </row>
    <row r="21" spans="1:267" ht="18">
      <c r="A21" s="22">
        <v>25</v>
      </c>
      <c r="B21" s="43" t="s">
        <v>167</v>
      </c>
      <c r="C21" s="52" t="s">
        <v>247</v>
      </c>
      <c r="D21" s="57" t="s">
        <v>248</v>
      </c>
      <c r="E21" s="2" t="s">
        <v>245</v>
      </c>
      <c r="F21" s="2"/>
      <c r="G21" s="55" t="s">
        <v>249</v>
      </c>
      <c r="H21" s="37" t="s">
        <v>47</v>
      </c>
      <c r="I21" s="22" t="s">
        <v>63</v>
      </c>
      <c r="J21" s="18" t="s">
        <v>37</v>
      </c>
      <c r="K21" s="364" t="s">
        <v>38</v>
      </c>
      <c r="L21" s="365"/>
      <c r="M21" s="365"/>
      <c r="N21" s="365"/>
      <c r="O21" s="365"/>
      <c r="P21" s="365"/>
      <c r="Q21" s="365"/>
      <c r="R21" s="365"/>
      <c r="S21" s="365"/>
      <c r="T21" s="365"/>
      <c r="U21" s="365"/>
      <c r="V21" s="365"/>
      <c r="W21" s="365"/>
      <c r="X21" s="365"/>
      <c r="Y21" s="365"/>
      <c r="Z21" s="365"/>
      <c r="AA21" s="365"/>
      <c r="AB21" s="365"/>
      <c r="AC21" s="365"/>
      <c r="AD21" s="365"/>
      <c r="AE21" s="365"/>
      <c r="AF21" s="365"/>
      <c r="AG21" s="365"/>
      <c r="AH21" s="365"/>
      <c r="AI21" s="365"/>
      <c r="AJ21" s="365"/>
      <c r="AK21" s="365"/>
      <c r="AL21" s="365"/>
      <c r="AM21" s="365"/>
      <c r="AN21" s="365"/>
      <c r="AO21" s="365"/>
      <c r="AP21" s="365"/>
      <c r="AQ21" s="365"/>
      <c r="AR21" s="365"/>
      <c r="AS21" s="365"/>
      <c r="AT21" s="365"/>
      <c r="AU21" s="365"/>
      <c r="AV21" s="6">
        <v>6</v>
      </c>
      <c r="AW21" s="3" t="str">
        <f t="shared" si="0"/>
        <v>C</v>
      </c>
      <c r="AX21" s="4">
        <f t="shared" si="1"/>
        <v>2</v>
      </c>
      <c r="AY21" s="13" t="str">
        <f t="shared" si="2"/>
        <v>2.0</v>
      </c>
      <c r="AZ21" s="15">
        <v>7</v>
      </c>
      <c r="BA21" s="3" t="str">
        <f t="shared" si="3"/>
        <v>B</v>
      </c>
      <c r="BB21" s="4">
        <f t="shared" si="4"/>
        <v>3</v>
      </c>
      <c r="BC21" s="122" t="str">
        <f t="shared" si="5"/>
        <v>3.0</v>
      </c>
      <c r="BD21" s="148">
        <v>6.4</v>
      </c>
      <c r="BE21" s="239">
        <v>6</v>
      </c>
      <c r="BF21" s="215"/>
      <c r="BG21" s="116">
        <f t="shared" si="6"/>
        <v>6.2</v>
      </c>
      <c r="BH21" s="117">
        <f t="shared" si="7"/>
        <v>6.2</v>
      </c>
      <c r="BI21" s="118" t="str">
        <f t="shared" si="8"/>
        <v>C</v>
      </c>
      <c r="BJ21" s="119">
        <f t="shared" si="9"/>
        <v>2</v>
      </c>
      <c r="BK21" s="119" t="str">
        <f t="shared" si="10"/>
        <v>2.0</v>
      </c>
      <c r="BL21" s="137">
        <v>2</v>
      </c>
      <c r="BM21" s="138">
        <v>2</v>
      </c>
      <c r="BN21" s="200">
        <v>6</v>
      </c>
      <c r="BO21" s="225">
        <v>4</v>
      </c>
      <c r="BP21" s="225"/>
      <c r="BQ21" s="116">
        <f t="shared" si="11"/>
        <v>4.8</v>
      </c>
      <c r="BR21" s="117">
        <f t="shared" si="12"/>
        <v>4.8</v>
      </c>
      <c r="BS21" s="118" t="str">
        <f t="shared" si="13"/>
        <v>D</v>
      </c>
      <c r="BT21" s="119">
        <f t="shared" si="14"/>
        <v>1</v>
      </c>
      <c r="BU21" s="119" t="str">
        <f t="shared" si="15"/>
        <v>1.0</v>
      </c>
      <c r="BV21" s="137">
        <v>4</v>
      </c>
      <c r="BW21" s="138">
        <v>4</v>
      </c>
      <c r="BX21" s="191">
        <v>5.4</v>
      </c>
      <c r="BY21" s="239">
        <v>8</v>
      </c>
      <c r="BZ21" s="239"/>
      <c r="CA21" s="116">
        <f t="shared" si="16"/>
        <v>7</v>
      </c>
      <c r="CB21" s="117">
        <f t="shared" si="17"/>
        <v>7</v>
      </c>
      <c r="CC21" s="118" t="str">
        <f t="shared" si="18"/>
        <v>B</v>
      </c>
      <c r="CD21" s="119">
        <f t="shared" si="19"/>
        <v>3</v>
      </c>
      <c r="CE21" s="119" t="str">
        <f t="shared" si="20"/>
        <v>3.0</v>
      </c>
      <c r="CF21" s="137">
        <v>4</v>
      </c>
      <c r="CG21" s="138">
        <v>4</v>
      </c>
      <c r="CH21" s="148">
        <v>6</v>
      </c>
      <c r="CI21" s="189">
        <v>5</v>
      </c>
      <c r="CJ21" s="189"/>
      <c r="CK21" s="116">
        <f t="shared" si="21"/>
        <v>5.4</v>
      </c>
      <c r="CL21" s="117">
        <f t="shared" si="22"/>
        <v>5.4</v>
      </c>
      <c r="CM21" s="118" t="str">
        <f t="shared" si="23"/>
        <v>D+</v>
      </c>
      <c r="CN21" s="119">
        <f t="shared" si="24"/>
        <v>1.5</v>
      </c>
      <c r="CO21" s="119" t="str">
        <f t="shared" si="25"/>
        <v>1.5</v>
      </c>
      <c r="CP21" s="137">
        <v>2</v>
      </c>
      <c r="CQ21" s="138">
        <v>2</v>
      </c>
      <c r="CR21" s="148">
        <v>7.3</v>
      </c>
      <c r="CS21" s="189">
        <v>8</v>
      </c>
      <c r="CT21" s="189"/>
      <c r="CU21" s="116">
        <f t="shared" si="26"/>
        <v>7.7</v>
      </c>
      <c r="CV21" s="117">
        <f t="shared" si="27"/>
        <v>7.7</v>
      </c>
      <c r="CW21" s="118" t="str">
        <f t="shared" si="28"/>
        <v>B</v>
      </c>
      <c r="CX21" s="119">
        <f t="shared" si="29"/>
        <v>3</v>
      </c>
      <c r="CY21" s="119" t="str">
        <f t="shared" si="30"/>
        <v>3.0</v>
      </c>
      <c r="CZ21" s="137">
        <v>1</v>
      </c>
      <c r="DA21" s="157">
        <v>1</v>
      </c>
      <c r="DB21" s="248">
        <v>5.7</v>
      </c>
      <c r="DC21" s="225">
        <v>6</v>
      </c>
      <c r="DD21" s="225"/>
      <c r="DE21" s="116">
        <f t="shared" si="31"/>
        <v>5.9</v>
      </c>
      <c r="DF21" s="117">
        <f t="shared" si="32"/>
        <v>5.9</v>
      </c>
      <c r="DG21" s="118" t="str">
        <f t="shared" si="33"/>
        <v>C</v>
      </c>
      <c r="DH21" s="119">
        <f t="shared" si="34"/>
        <v>2</v>
      </c>
      <c r="DI21" s="119" t="str">
        <f t="shared" si="35"/>
        <v>2.0</v>
      </c>
      <c r="DJ21" s="137">
        <v>2</v>
      </c>
      <c r="DK21" s="138">
        <v>2</v>
      </c>
      <c r="DL21" s="301">
        <f t="shared" si="36"/>
        <v>15</v>
      </c>
      <c r="DM21" s="310">
        <f t="shared" si="37"/>
        <v>2</v>
      </c>
      <c r="DN21" s="312" t="str">
        <f t="shared" si="38"/>
        <v>2.00</v>
      </c>
      <c r="DO21" s="296" t="str">
        <f t="shared" si="39"/>
        <v>Lên lớp</v>
      </c>
      <c r="DP21" s="297">
        <f t="shared" si="40"/>
        <v>15</v>
      </c>
      <c r="DQ21" s="298">
        <f t="shared" si="41"/>
        <v>2</v>
      </c>
      <c r="DR21" s="296" t="str">
        <f t="shared" si="42"/>
        <v>Lên lớp</v>
      </c>
      <c r="DT21" s="148">
        <v>6.3</v>
      </c>
      <c r="DU21" s="239">
        <v>7</v>
      </c>
      <c r="DV21" s="239"/>
      <c r="DW21" s="116">
        <f t="shared" si="43"/>
        <v>6.7</v>
      </c>
      <c r="DX21" s="117">
        <f t="shared" si="44"/>
        <v>6.7</v>
      </c>
      <c r="DY21" s="118" t="str">
        <f t="shared" si="45"/>
        <v>C+</v>
      </c>
      <c r="DZ21" s="119">
        <f t="shared" si="46"/>
        <v>2.5</v>
      </c>
      <c r="EA21" s="119" t="str">
        <f t="shared" si="47"/>
        <v>2.5</v>
      </c>
      <c r="EB21" s="137">
        <v>4</v>
      </c>
      <c r="EC21" s="138">
        <v>4</v>
      </c>
      <c r="ED21" s="148">
        <v>5.9</v>
      </c>
      <c r="EE21" s="189">
        <v>7</v>
      </c>
      <c r="EF21" s="189"/>
      <c r="EG21" s="116">
        <f t="shared" si="48"/>
        <v>6.6</v>
      </c>
      <c r="EH21" s="117">
        <f t="shared" si="49"/>
        <v>6.6</v>
      </c>
      <c r="EI21" s="118" t="str">
        <f t="shared" si="50"/>
        <v>C+</v>
      </c>
      <c r="EJ21" s="119">
        <f t="shared" si="51"/>
        <v>2.5</v>
      </c>
      <c r="EK21" s="119" t="str">
        <f t="shared" si="52"/>
        <v>2.5</v>
      </c>
      <c r="EL21" s="137">
        <v>3</v>
      </c>
      <c r="EM21" s="138">
        <v>3</v>
      </c>
      <c r="EN21" s="209">
        <v>6</v>
      </c>
      <c r="EO21" s="189">
        <v>9</v>
      </c>
      <c r="EP21" s="189"/>
      <c r="EQ21" s="116">
        <f t="shared" si="53"/>
        <v>7.8</v>
      </c>
      <c r="ER21" s="117">
        <f t="shared" si="54"/>
        <v>7.8</v>
      </c>
      <c r="ES21" s="118" t="str">
        <f t="shared" si="55"/>
        <v>B</v>
      </c>
      <c r="ET21" s="119">
        <f t="shared" si="56"/>
        <v>3</v>
      </c>
      <c r="EU21" s="119" t="str">
        <f t="shared" si="57"/>
        <v>3.0</v>
      </c>
      <c r="EV21" s="137">
        <v>2</v>
      </c>
      <c r="EW21" s="138">
        <v>2</v>
      </c>
      <c r="EX21" s="395">
        <v>6.6</v>
      </c>
      <c r="EY21" s="256">
        <v>6</v>
      </c>
      <c r="EZ21" s="256"/>
      <c r="FA21" s="116">
        <f t="shared" si="58"/>
        <v>6.2</v>
      </c>
      <c r="FB21" s="117">
        <f t="shared" si="59"/>
        <v>6.2</v>
      </c>
      <c r="FC21" s="118" t="str">
        <f t="shared" si="60"/>
        <v>C</v>
      </c>
      <c r="FD21" s="119">
        <f t="shared" si="61"/>
        <v>2</v>
      </c>
      <c r="FE21" s="119" t="str">
        <f t="shared" si="62"/>
        <v>2.0</v>
      </c>
      <c r="FF21" s="137">
        <v>2</v>
      </c>
      <c r="FG21" s="138">
        <v>2</v>
      </c>
      <c r="FH21" s="148">
        <v>6.1</v>
      </c>
      <c r="FI21" s="189">
        <v>5</v>
      </c>
      <c r="FJ21" s="189"/>
      <c r="FK21" s="116">
        <f t="shared" si="63"/>
        <v>5.4</v>
      </c>
      <c r="FL21" s="117">
        <f t="shared" si="64"/>
        <v>5.4</v>
      </c>
      <c r="FM21" s="118" t="str">
        <f t="shared" si="65"/>
        <v>D+</v>
      </c>
      <c r="FN21" s="119">
        <f t="shared" si="66"/>
        <v>1.5</v>
      </c>
      <c r="FO21" s="119" t="str">
        <f t="shared" si="67"/>
        <v>1.5</v>
      </c>
      <c r="FP21" s="137">
        <v>4</v>
      </c>
      <c r="FQ21" s="138">
        <v>4</v>
      </c>
      <c r="FR21" s="301">
        <f t="shared" si="68"/>
        <v>15</v>
      </c>
      <c r="FS21" s="310">
        <f t="shared" si="69"/>
        <v>2.2333333333333334</v>
      </c>
      <c r="FT21" s="312" t="str">
        <f t="shared" si="70"/>
        <v>2.23</v>
      </c>
      <c r="FU21" s="189" t="str">
        <f t="shared" si="71"/>
        <v>Lên lớp</v>
      </c>
      <c r="FV21" s="526">
        <f t="shared" si="72"/>
        <v>30</v>
      </c>
      <c r="FW21" s="310">
        <f t="shared" si="73"/>
        <v>2.1166666666666667</v>
      </c>
      <c r="FX21" s="312" t="str">
        <f t="shared" si="74"/>
        <v>2.12</v>
      </c>
      <c r="FY21" s="527">
        <f t="shared" si="75"/>
        <v>30</v>
      </c>
      <c r="FZ21" s="528">
        <f t="shared" si="76"/>
        <v>2.1166666666666667</v>
      </c>
      <c r="GA21" s="529" t="str">
        <f t="shared" si="77"/>
        <v>Lên lớp</v>
      </c>
      <c r="GB21" s="131"/>
      <c r="GC21" s="209">
        <v>5.4</v>
      </c>
      <c r="GD21" s="239">
        <v>5</v>
      </c>
      <c r="GE21" s="239"/>
      <c r="GF21" s="116">
        <f t="shared" si="115"/>
        <v>5.2</v>
      </c>
      <c r="GG21" s="117">
        <f t="shared" si="78"/>
        <v>5.2</v>
      </c>
      <c r="GH21" s="118" t="str">
        <f t="shared" si="79"/>
        <v>D+</v>
      </c>
      <c r="GI21" s="119">
        <f t="shared" si="80"/>
        <v>1.5</v>
      </c>
      <c r="GJ21" s="119" t="str">
        <f t="shared" si="81"/>
        <v>1.5</v>
      </c>
      <c r="GK21" s="137">
        <v>2</v>
      </c>
      <c r="GL21" s="138">
        <v>2</v>
      </c>
      <c r="GM21" s="191">
        <v>5.2</v>
      </c>
      <c r="GN21" s="239">
        <v>7</v>
      </c>
      <c r="GO21" s="239"/>
      <c r="GP21" s="116">
        <f t="shared" si="82"/>
        <v>6.3</v>
      </c>
      <c r="GQ21" s="117">
        <f t="shared" si="83"/>
        <v>6.3</v>
      </c>
      <c r="GR21" s="118" t="str">
        <f t="shared" si="84"/>
        <v>C</v>
      </c>
      <c r="GS21" s="119">
        <f t="shared" si="85"/>
        <v>2</v>
      </c>
      <c r="GT21" s="119" t="str">
        <f t="shared" si="86"/>
        <v>2.0</v>
      </c>
      <c r="GU21" s="137">
        <v>3</v>
      </c>
      <c r="GV21" s="138">
        <v>3</v>
      </c>
      <c r="GW21" s="148">
        <v>5.7</v>
      </c>
      <c r="GX21" s="239">
        <v>8</v>
      </c>
      <c r="GY21" s="239"/>
      <c r="GZ21" s="116">
        <f t="shared" si="87"/>
        <v>7.1</v>
      </c>
      <c r="HA21" s="117">
        <f t="shared" si="88"/>
        <v>7.1</v>
      </c>
      <c r="HB21" s="118" t="str">
        <f t="shared" si="89"/>
        <v>B</v>
      </c>
      <c r="HC21" s="119">
        <f t="shared" si="90"/>
        <v>3</v>
      </c>
      <c r="HD21" s="119" t="str">
        <f t="shared" si="91"/>
        <v>3.0</v>
      </c>
      <c r="HE21" s="137">
        <v>4</v>
      </c>
      <c r="HF21" s="138">
        <v>4</v>
      </c>
      <c r="HG21" s="148">
        <v>5</v>
      </c>
      <c r="HH21" s="239">
        <v>6</v>
      </c>
      <c r="HI21" s="239"/>
      <c r="HJ21" s="116">
        <f t="shared" si="92"/>
        <v>5.6</v>
      </c>
      <c r="HK21" s="117">
        <f t="shared" si="93"/>
        <v>5.6</v>
      </c>
      <c r="HL21" s="118" t="str">
        <f t="shared" si="94"/>
        <v>C</v>
      </c>
      <c r="HM21" s="119">
        <f t="shared" si="95"/>
        <v>2</v>
      </c>
      <c r="HN21" s="119" t="str">
        <f t="shared" si="96"/>
        <v>2.0</v>
      </c>
      <c r="HO21" s="137">
        <v>3</v>
      </c>
      <c r="HP21" s="138">
        <v>3</v>
      </c>
      <c r="HQ21" s="148">
        <v>6</v>
      </c>
      <c r="HR21" s="189">
        <v>5</v>
      </c>
      <c r="HS21" s="189"/>
      <c r="HT21" s="116">
        <f t="shared" si="97"/>
        <v>5.4</v>
      </c>
      <c r="HU21" s="117">
        <f t="shared" si="98"/>
        <v>5.4</v>
      </c>
      <c r="HV21" s="118" t="str">
        <f t="shared" si="99"/>
        <v>D+</v>
      </c>
      <c r="HW21" s="119">
        <f t="shared" si="100"/>
        <v>1.5</v>
      </c>
      <c r="HX21" s="119" t="str">
        <f t="shared" si="101"/>
        <v>1.5</v>
      </c>
      <c r="HY21" s="137">
        <v>2</v>
      </c>
      <c r="HZ21" s="138">
        <v>2</v>
      </c>
      <c r="IA21" s="148">
        <v>6</v>
      </c>
      <c r="IB21" s="189">
        <v>6</v>
      </c>
      <c r="IC21" s="189"/>
      <c r="ID21" s="116">
        <f t="shared" si="102"/>
        <v>6</v>
      </c>
      <c r="IE21" s="117">
        <f t="shared" si="103"/>
        <v>6</v>
      </c>
      <c r="IF21" s="118" t="str">
        <f t="shared" si="104"/>
        <v>C</v>
      </c>
      <c r="IG21" s="119">
        <f t="shared" si="105"/>
        <v>2</v>
      </c>
      <c r="IH21" s="119" t="str">
        <f t="shared" si="106"/>
        <v>2.0</v>
      </c>
      <c r="II21" s="137">
        <v>2</v>
      </c>
      <c r="IJ21" s="138">
        <v>2</v>
      </c>
      <c r="IK21" s="148">
        <v>5.6</v>
      </c>
      <c r="IL21" s="239">
        <v>6</v>
      </c>
      <c r="IM21" s="239"/>
      <c r="IN21" s="116">
        <f t="shared" si="107"/>
        <v>5.8</v>
      </c>
      <c r="IO21" s="117">
        <f t="shared" si="108"/>
        <v>5.8</v>
      </c>
      <c r="IP21" s="118" t="str">
        <f t="shared" si="109"/>
        <v>C</v>
      </c>
      <c r="IQ21" s="119">
        <f t="shared" si="110"/>
        <v>2</v>
      </c>
      <c r="IR21" s="119" t="str">
        <f t="shared" si="111"/>
        <v>2.0</v>
      </c>
      <c r="IS21" s="137">
        <v>2</v>
      </c>
      <c r="IT21" s="138">
        <v>2</v>
      </c>
      <c r="IU21" s="301">
        <f t="shared" si="112"/>
        <v>18</v>
      </c>
      <c r="IV21" s="310">
        <f t="shared" si="113"/>
        <v>2.1111111111111112</v>
      </c>
      <c r="IW21" s="312" t="str">
        <f t="shared" si="114"/>
        <v>2.11</v>
      </c>
      <c r="IX21" s="130"/>
      <c r="IY21" s="130"/>
      <c r="IZ21" s="130"/>
      <c r="JA21" s="130"/>
      <c r="JB21" s="130"/>
      <c r="JC21" s="130"/>
      <c r="JD21" s="130"/>
      <c r="JE21" s="130"/>
      <c r="JF21" s="130"/>
      <c r="JG21" s="131"/>
    </row>
    <row r="22" spans="1:267" ht="18">
      <c r="A22" s="22">
        <v>26</v>
      </c>
      <c r="B22" s="43" t="s">
        <v>167</v>
      </c>
      <c r="C22" s="52" t="s">
        <v>250</v>
      </c>
      <c r="D22" s="57" t="s">
        <v>251</v>
      </c>
      <c r="E22" s="2" t="s">
        <v>245</v>
      </c>
      <c r="F22" s="2"/>
      <c r="G22" s="55" t="s">
        <v>252</v>
      </c>
      <c r="H22" s="37" t="s">
        <v>47</v>
      </c>
      <c r="I22" s="22" t="s">
        <v>631</v>
      </c>
      <c r="J22" s="18" t="s">
        <v>37</v>
      </c>
      <c r="K22" s="364" t="s">
        <v>38</v>
      </c>
      <c r="L22" s="365"/>
      <c r="M22" s="365"/>
      <c r="N22" s="365"/>
      <c r="O22" s="365"/>
      <c r="P22" s="365"/>
      <c r="Q22" s="365"/>
      <c r="R22" s="365"/>
      <c r="S22" s="365"/>
      <c r="T22" s="365"/>
      <c r="U22" s="365"/>
      <c r="V22" s="365"/>
      <c r="W22" s="365"/>
      <c r="X22" s="365"/>
      <c r="Y22" s="365"/>
      <c r="Z22" s="365"/>
      <c r="AA22" s="365"/>
      <c r="AB22" s="365"/>
      <c r="AC22" s="365"/>
      <c r="AD22" s="365"/>
      <c r="AE22" s="365"/>
      <c r="AF22" s="365"/>
      <c r="AG22" s="365"/>
      <c r="AH22" s="365"/>
      <c r="AI22" s="365"/>
      <c r="AJ22" s="365"/>
      <c r="AK22" s="365"/>
      <c r="AL22" s="365"/>
      <c r="AM22" s="365"/>
      <c r="AN22" s="365"/>
      <c r="AO22" s="365"/>
      <c r="AP22" s="365"/>
      <c r="AQ22" s="365"/>
      <c r="AR22" s="365"/>
      <c r="AS22" s="365"/>
      <c r="AT22" s="365"/>
      <c r="AU22" s="365"/>
      <c r="AV22" s="6">
        <v>6.3</v>
      </c>
      <c r="AW22" s="3" t="str">
        <f t="shared" si="0"/>
        <v>C</v>
      </c>
      <c r="AX22" s="4">
        <f t="shared" si="1"/>
        <v>2</v>
      </c>
      <c r="AY22" s="13" t="str">
        <f t="shared" si="2"/>
        <v>2.0</v>
      </c>
      <c r="AZ22" s="15">
        <v>6</v>
      </c>
      <c r="BA22" s="3" t="str">
        <f t="shared" si="3"/>
        <v>C</v>
      </c>
      <c r="BB22" s="4">
        <f t="shared" si="4"/>
        <v>2</v>
      </c>
      <c r="BC22" s="122" t="str">
        <f t="shared" si="5"/>
        <v>2.0</v>
      </c>
      <c r="BD22" s="148">
        <v>7.4</v>
      </c>
      <c r="BE22" s="239">
        <v>4</v>
      </c>
      <c r="BF22" s="215"/>
      <c r="BG22" s="116">
        <f t="shared" si="6"/>
        <v>5.4</v>
      </c>
      <c r="BH22" s="117">
        <f t="shared" si="7"/>
        <v>5.4</v>
      </c>
      <c r="BI22" s="118" t="str">
        <f t="shared" si="8"/>
        <v>D+</v>
      </c>
      <c r="BJ22" s="119">
        <f t="shared" si="9"/>
        <v>1.5</v>
      </c>
      <c r="BK22" s="119" t="str">
        <f t="shared" si="10"/>
        <v>1.5</v>
      </c>
      <c r="BL22" s="137">
        <v>2</v>
      </c>
      <c r="BM22" s="138">
        <v>2</v>
      </c>
      <c r="BN22" s="200">
        <v>6</v>
      </c>
      <c r="BO22" s="225">
        <v>3</v>
      </c>
      <c r="BP22" s="225"/>
      <c r="BQ22" s="116">
        <f t="shared" si="11"/>
        <v>4.2</v>
      </c>
      <c r="BR22" s="117">
        <f t="shared" si="12"/>
        <v>4.2</v>
      </c>
      <c r="BS22" s="118" t="str">
        <f t="shared" si="13"/>
        <v>D</v>
      </c>
      <c r="BT22" s="119">
        <f t="shared" si="14"/>
        <v>1</v>
      </c>
      <c r="BU22" s="119" t="str">
        <f t="shared" si="15"/>
        <v>1.0</v>
      </c>
      <c r="BV22" s="137">
        <v>4</v>
      </c>
      <c r="BW22" s="138">
        <v>4</v>
      </c>
      <c r="BX22" s="191">
        <v>6.7</v>
      </c>
      <c r="BY22" s="239">
        <v>9</v>
      </c>
      <c r="BZ22" s="239"/>
      <c r="CA22" s="116">
        <f t="shared" si="16"/>
        <v>8.1</v>
      </c>
      <c r="CB22" s="117">
        <f t="shared" si="17"/>
        <v>8.1</v>
      </c>
      <c r="CC22" s="118" t="str">
        <f t="shared" si="18"/>
        <v>B+</v>
      </c>
      <c r="CD22" s="119">
        <f t="shared" si="19"/>
        <v>3.5</v>
      </c>
      <c r="CE22" s="119" t="str">
        <f t="shared" si="20"/>
        <v>3.5</v>
      </c>
      <c r="CF22" s="137">
        <v>4</v>
      </c>
      <c r="CG22" s="138">
        <v>4</v>
      </c>
      <c r="CH22" s="148">
        <v>6.3</v>
      </c>
      <c r="CI22" s="189">
        <v>8</v>
      </c>
      <c r="CJ22" s="189"/>
      <c r="CK22" s="116">
        <f t="shared" si="21"/>
        <v>7.3</v>
      </c>
      <c r="CL22" s="117">
        <f t="shared" si="22"/>
        <v>7.3</v>
      </c>
      <c r="CM22" s="118" t="str">
        <f t="shared" si="23"/>
        <v>B</v>
      </c>
      <c r="CN22" s="119">
        <f t="shared" si="24"/>
        <v>3</v>
      </c>
      <c r="CO22" s="119" t="str">
        <f t="shared" si="25"/>
        <v>3.0</v>
      </c>
      <c r="CP22" s="137">
        <v>2</v>
      </c>
      <c r="CQ22" s="138">
        <v>2</v>
      </c>
      <c r="CR22" s="148">
        <v>8</v>
      </c>
      <c r="CS22" s="189">
        <v>8</v>
      </c>
      <c r="CT22" s="189"/>
      <c r="CU22" s="116">
        <f t="shared" si="26"/>
        <v>8</v>
      </c>
      <c r="CV22" s="117">
        <f t="shared" si="27"/>
        <v>8</v>
      </c>
      <c r="CW22" s="118" t="str">
        <f t="shared" si="28"/>
        <v>B+</v>
      </c>
      <c r="CX22" s="119">
        <f t="shared" si="29"/>
        <v>3.5</v>
      </c>
      <c r="CY22" s="119" t="str">
        <f t="shared" si="30"/>
        <v>3.5</v>
      </c>
      <c r="CZ22" s="137">
        <v>1</v>
      </c>
      <c r="DA22" s="157">
        <v>1</v>
      </c>
      <c r="DB22" s="248">
        <v>6.7</v>
      </c>
      <c r="DC22" s="225">
        <v>7</v>
      </c>
      <c r="DD22" s="225"/>
      <c r="DE22" s="116">
        <f t="shared" si="31"/>
        <v>6.9</v>
      </c>
      <c r="DF22" s="117">
        <f t="shared" si="32"/>
        <v>6.9</v>
      </c>
      <c r="DG22" s="118" t="str">
        <f t="shared" si="33"/>
        <v>C+</v>
      </c>
      <c r="DH22" s="119">
        <f t="shared" si="34"/>
        <v>2.5</v>
      </c>
      <c r="DI22" s="119" t="str">
        <f t="shared" si="35"/>
        <v>2.5</v>
      </c>
      <c r="DJ22" s="137">
        <v>2</v>
      </c>
      <c r="DK22" s="138">
        <v>2</v>
      </c>
      <c r="DL22" s="301">
        <f t="shared" si="36"/>
        <v>15</v>
      </c>
      <c r="DM22" s="310">
        <f t="shared" si="37"/>
        <v>2.3666666666666667</v>
      </c>
      <c r="DN22" s="312" t="str">
        <f t="shared" si="38"/>
        <v>2.37</v>
      </c>
      <c r="DO22" s="296" t="str">
        <f t="shared" si="39"/>
        <v>Lên lớp</v>
      </c>
      <c r="DP22" s="297">
        <f t="shared" si="40"/>
        <v>15</v>
      </c>
      <c r="DQ22" s="298">
        <f t="shared" si="41"/>
        <v>2.3666666666666667</v>
      </c>
      <c r="DR22" s="296" t="str">
        <f t="shared" si="42"/>
        <v>Lên lớp</v>
      </c>
      <c r="DT22" s="148">
        <v>6.6</v>
      </c>
      <c r="DU22" s="239">
        <v>9</v>
      </c>
      <c r="DV22" s="239"/>
      <c r="DW22" s="116">
        <f t="shared" si="43"/>
        <v>8</v>
      </c>
      <c r="DX22" s="117">
        <f t="shared" si="44"/>
        <v>8</v>
      </c>
      <c r="DY22" s="118" t="str">
        <f t="shared" si="45"/>
        <v>B+</v>
      </c>
      <c r="DZ22" s="119">
        <f t="shared" si="46"/>
        <v>3.5</v>
      </c>
      <c r="EA22" s="119" t="str">
        <f t="shared" si="47"/>
        <v>3.5</v>
      </c>
      <c r="EB22" s="137">
        <v>4</v>
      </c>
      <c r="EC22" s="138">
        <v>4</v>
      </c>
      <c r="ED22" s="148">
        <v>5.9</v>
      </c>
      <c r="EE22" s="189">
        <v>8</v>
      </c>
      <c r="EF22" s="189"/>
      <c r="EG22" s="116">
        <f t="shared" si="48"/>
        <v>7.2</v>
      </c>
      <c r="EH22" s="117">
        <f t="shared" si="49"/>
        <v>7.2</v>
      </c>
      <c r="EI22" s="118" t="str">
        <f t="shared" si="50"/>
        <v>B</v>
      </c>
      <c r="EJ22" s="119">
        <f t="shared" si="51"/>
        <v>3</v>
      </c>
      <c r="EK22" s="119" t="str">
        <f t="shared" si="52"/>
        <v>3.0</v>
      </c>
      <c r="EL22" s="137">
        <v>3</v>
      </c>
      <c r="EM22" s="138">
        <v>3</v>
      </c>
      <c r="EN22" s="209">
        <v>6</v>
      </c>
      <c r="EO22" s="189">
        <v>6</v>
      </c>
      <c r="EP22" s="189"/>
      <c r="EQ22" s="116">
        <f t="shared" si="53"/>
        <v>6</v>
      </c>
      <c r="ER22" s="117">
        <f t="shared" si="54"/>
        <v>6</v>
      </c>
      <c r="ES22" s="118" t="str">
        <f t="shared" si="55"/>
        <v>C</v>
      </c>
      <c r="ET22" s="119">
        <f t="shared" si="56"/>
        <v>2</v>
      </c>
      <c r="EU22" s="119" t="str">
        <f t="shared" si="57"/>
        <v>2.0</v>
      </c>
      <c r="EV22" s="137">
        <v>2</v>
      </c>
      <c r="EW22" s="138">
        <v>2</v>
      </c>
      <c r="EX22" s="395">
        <v>5.8</v>
      </c>
      <c r="EY22" s="256">
        <v>6</v>
      </c>
      <c r="EZ22" s="256"/>
      <c r="FA22" s="116">
        <f t="shared" si="58"/>
        <v>5.9</v>
      </c>
      <c r="FB22" s="117">
        <f t="shared" si="59"/>
        <v>5.9</v>
      </c>
      <c r="FC22" s="118" t="str">
        <f t="shared" si="60"/>
        <v>C</v>
      </c>
      <c r="FD22" s="119">
        <f t="shared" si="61"/>
        <v>2</v>
      </c>
      <c r="FE22" s="119" t="str">
        <f t="shared" si="62"/>
        <v>2.0</v>
      </c>
      <c r="FF22" s="137">
        <v>2</v>
      </c>
      <c r="FG22" s="138">
        <v>2</v>
      </c>
      <c r="FH22" s="148">
        <v>6.8</v>
      </c>
      <c r="FI22" s="189">
        <v>8</v>
      </c>
      <c r="FJ22" s="189"/>
      <c r="FK22" s="116">
        <f t="shared" si="63"/>
        <v>7.5</v>
      </c>
      <c r="FL22" s="117">
        <f t="shared" si="64"/>
        <v>7.5</v>
      </c>
      <c r="FM22" s="118" t="str">
        <f t="shared" si="65"/>
        <v>B</v>
      </c>
      <c r="FN22" s="119">
        <f t="shared" si="66"/>
        <v>3</v>
      </c>
      <c r="FO22" s="119" t="str">
        <f t="shared" si="67"/>
        <v>3.0</v>
      </c>
      <c r="FP22" s="137">
        <v>4</v>
      </c>
      <c r="FQ22" s="138">
        <v>4</v>
      </c>
      <c r="FR22" s="301">
        <f t="shared" si="68"/>
        <v>15</v>
      </c>
      <c r="FS22" s="310">
        <f t="shared" si="69"/>
        <v>2.8666666666666667</v>
      </c>
      <c r="FT22" s="312" t="str">
        <f t="shared" si="70"/>
        <v>2.87</v>
      </c>
      <c r="FU22" s="189" t="str">
        <f t="shared" si="71"/>
        <v>Lên lớp</v>
      </c>
      <c r="FV22" s="526">
        <f t="shared" si="72"/>
        <v>30</v>
      </c>
      <c r="FW22" s="310">
        <f t="shared" si="73"/>
        <v>2.6166666666666667</v>
      </c>
      <c r="FX22" s="312" t="str">
        <f t="shared" si="74"/>
        <v>2.62</v>
      </c>
      <c r="FY22" s="527">
        <f t="shared" si="75"/>
        <v>30</v>
      </c>
      <c r="FZ22" s="528">
        <f t="shared" si="76"/>
        <v>2.6166666666666667</v>
      </c>
      <c r="GA22" s="529" t="str">
        <f t="shared" si="77"/>
        <v>Lên lớp</v>
      </c>
      <c r="GB22" s="131"/>
      <c r="GC22" s="209">
        <v>6.6</v>
      </c>
      <c r="GD22" s="239">
        <v>9</v>
      </c>
      <c r="GE22" s="239"/>
      <c r="GF22" s="116">
        <f t="shared" si="115"/>
        <v>8</v>
      </c>
      <c r="GG22" s="117">
        <f t="shared" si="78"/>
        <v>8</v>
      </c>
      <c r="GH22" s="118" t="str">
        <f t="shared" si="79"/>
        <v>B+</v>
      </c>
      <c r="GI22" s="119">
        <f t="shared" si="80"/>
        <v>3.5</v>
      </c>
      <c r="GJ22" s="119" t="str">
        <f t="shared" si="81"/>
        <v>3.5</v>
      </c>
      <c r="GK22" s="137">
        <v>2</v>
      </c>
      <c r="GL22" s="138">
        <v>2</v>
      </c>
      <c r="GM22" s="191">
        <v>7.6</v>
      </c>
      <c r="GN22" s="239">
        <v>9</v>
      </c>
      <c r="GO22" s="239"/>
      <c r="GP22" s="116">
        <f t="shared" si="82"/>
        <v>8.4</v>
      </c>
      <c r="GQ22" s="117">
        <f t="shared" si="83"/>
        <v>8.4</v>
      </c>
      <c r="GR22" s="118" t="str">
        <f t="shared" si="84"/>
        <v>B+</v>
      </c>
      <c r="GS22" s="119">
        <f t="shared" si="85"/>
        <v>3.5</v>
      </c>
      <c r="GT22" s="119" t="str">
        <f t="shared" si="86"/>
        <v>3.5</v>
      </c>
      <c r="GU22" s="137">
        <v>3</v>
      </c>
      <c r="GV22" s="138">
        <v>3</v>
      </c>
      <c r="GW22" s="148">
        <v>6.3</v>
      </c>
      <c r="GX22" s="239">
        <v>8</v>
      </c>
      <c r="GY22" s="239"/>
      <c r="GZ22" s="116">
        <f t="shared" si="87"/>
        <v>7.3</v>
      </c>
      <c r="HA22" s="117">
        <f t="shared" si="88"/>
        <v>7.3</v>
      </c>
      <c r="HB22" s="118" t="str">
        <f t="shared" si="89"/>
        <v>B</v>
      </c>
      <c r="HC22" s="119">
        <f t="shared" si="90"/>
        <v>3</v>
      </c>
      <c r="HD22" s="119" t="str">
        <f t="shared" si="91"/>
        <v>3.0</v>
      </c>
      <c r="HE22" s="137">
        <v>4</v>
      </c>
      <c r="HF22" s="138">
        <v>4</v>
      </c>
      <c r="HG22" s="148">
        <v>5.9</v>
      </c>
      <c r="HH22" s="239">
        <v>5</v>
      </c>
      <c r="HI22" s="239"/>
      <c r="HJ22" s="116">
        <f t="shared" si="92"/>
        <v>5.4</v>
      </c>
      <c r="HK22" s="117">
        <f t="shared" si="93"/>
        <v>5.4</v>
      </c>
      <c r="HL22" s="118" t="str">
        <f t="shared" si="94"/>
        <v>D+</v>
      </c>
      <c r="HM22" s="119">
        <f t="shared" si="95"/>
        <v>1.5</v>
      </c>
      <c r="HN22" s="119" t="str">
        <f t="shared" si="96"/>
        <v>1.5</v>
      </c>
      <c r="HO22" s="137">
        <v>3</v>
      </c>
      <c r="HP22" s="138">
        <v>3</v>
      </c>
      <c r="HQ22" s="148">
        <v>6</v>
      </c>
      <c r="HR22" s="189">
        <v>5</v>
      </c>
      <c r="HS22" s="189"/>
      <c r="HT22" s="116">
        <f t="shared" si="97"/>
        <v>5.4</v>
      </c>
      <c r="HU22" s="117">
        <f t="shared" si="98"/>
        <v>5.4</v>
      </c>
      <c r="HV22" s="118" t="str">
        <f t="shared" si="99"/>
        <v>D+</v>
      </c>
      <c r="HW22" s="119">
        <f t="shared" si="100"/>
        <v>1.5</v>
      </c>
      <c r="HX22" s="119" t="str">
        <f t="shared" si="101"/>
        <v>1.5</v>
      </c>
      <c r="HY22" s="137">
        <v>2</v>
      </c>
      <c r="HZ22" s="138">
        <v>2</v>
      </c>
      <c r="IA22" s="148">
        <v>6.7</v>
      </c>
      <c r="IB22" s="189">
        <v>7</v>
      </c>
      <c r="IC22" s="189"/>
      <c r="ID22" s="116">
        <f t="shared" si="102"/>
        <v>6.9</v>
      </c>
      <c r="IE22" s="117">
        <f t="shared" si="103"/>
        <v>6.9</v>
      </c>
      <c r="IF22" s="118" t="str">
        <f t="shared" si="104"/>
        <v>C+</v>
      </c>
      <c r="IG22" s="119">
        <f t="shared" si="105"/>
        <v>2.5</v>
      </c>
      <c r="IH22" s="119" t="str">
        <f t="shared" si="106"/>
        <v>2.5</v>
      </c>
      <c r="II22" s="137">
        <v>2</v>
      </c>
      <c r="IJ22" s="138">
        <v>2</v>
      </c>
      <c r="IK22" s="148">
        <v>5.8</v>
      </c>
      <c r="IL22" s="239">
        <v>7</v>
      </c>
      <c r="IM22" s="239"/>
      <c r="IN22" s="116">
        <f t="shared" si="107"/>
        <v>6.5</v>
      </c>
      <c r="IO22" s="117">
        <f t="shared" si="108"/>
        <v>6.5</v>
      </c>
      <c r="IP22" s="118" t="str">
        <f t="shared" si="109"/>
        <v>C+</v>
      </c>
      <c r="IQ22" s="119">
        <f t="shared" si="110"/>
        <v>2.5</v>
      </c>
      <c r="IR22" s="119" t="str">
        <f t="shared" si="111"/>
        <v>2.5</v>
      </c>
      <c r="IS22" s="137">
        <v>2</v>
      </c>
      <c r="IT22" s="138">
        <v>2</v>
      </c>
      <c r="IU22" s="301">
        <f t="shared" si="112"/>
        <v>18</v>
      </c>
      <c r="IV22" s="310">
        <f t="shared" si="113"/>
        <v>2.6111111111111112</v>
      </c>
      <c r="IW22" s="312" t="str">
        <f t="shared" si="114"/>
        <v>2.61</v>
      </c>
      <c r="IX22" s="130"/>
      <c r="IY22" s="130"/>
      <c r="IZ22" s="130"/>
      <c r="JA22" s="130"/>
      <c r="JB22" s="130"/>
      <c r="JC22" s="130"/>
      <c r="JD22" s="130"/>
      <c r="JE22" s="130"/>
      <c r="JF22" s="130"/>
      <c r="JG22" s="131"/>
    </row>
    <row r="23" spans="1:267" ht="18">
      <c r="A23" s="22">
        <v>27</v>
      </c>
      <c r="B23" s="43" t="s">
        <v>167</v>
      </c>
      <c r="C23" s="52" t="s">
        <v>253</v>
      </c>
      <c r="D23" s="57" t="s">
        <v>254</v>
      </c>
      <c r="E23" s="2" t="s">
        <v>245</v>
      </c>
      <c r="F23" s="2"/>
      <c r="G23" s="55" t="s">
        <v>255</v>
      </c>
      <c r="H23" s="37" t="s">
        <v>47</v>
      </c>
      <c r="I23" s="22" t="s">
        <v>67</v>
      </c>
      <c r="J23" s="18" t="s">
        <v>37</v>
      </c>
      <c r="K23" s="364" t="s">
        <v>38</v>
      </c>
      <c r="L23" s="365"/>
      <c r="M23" s="365"/>
      <c r="N23" s="365"/>
      <c r="O23" s="365"/>
      <c r="P23" s="365"/>
      <c r="Q23" s="365"/>
      <c r="R23" s="365"/>
      <c r="S23" s="365"/>
      <c r="T23" s="365"/>
      <c r="U23" s="365"/>
      <c r="V23" s="365"/>
      <c r="W23" s="365"/>
      <c r="X23" s="365"/>
      <c r="Y23" s="365"/>
      <c r="Z23" s="365"/>
      <c r="AA23" s="365"/>
      <c r="AB23" s="365"/>
      <c r="AC23" s="365"/>
      <c r="AD23" s="365"/>
      <c r="AE23" s="365"/>
      <c r="AF23" s="365"/>
      <c r="AG23" s="365"/>
      <c r="AH23" s="365"/>
      <c r="AI23" s="365"/>
      <c r="AJ23" s="365"/>
      <c r="AK23" s="365"/>
      <c r="AL23" s="365"/>
      <c r="AM23" s="365"/>
      <c r="AN23" s="365"/>
      <c r="AO23" s="365"/>
      <c r="AP23" s="365"/>
      <c r="AQ23" s="365"/>
      <c r="AR23" s="365"/>
      <c r="AS23" s="365"/>
      <c r="AT23" s="365"/>
      <c r="AU23" s="365"/>
      <c r="AV23" s="6">
        <v>7</v>
      </c>
      <c r="AW23" s="3" t="str">
        <f t="shared" si="0"/>
        <v>B</v>
      </c>
      <c r="AX23" s="4">
        <f t="shared" si="1"/>
        <v>3</v>
      </c>
      <c r="AY23" s="13" t="str">
        <f t="shared" si="2"/>
        <v>3.0</v>
      </c>
      <c r="AZ23" s="15">
        <v>7</v>
      </c>
      <c r="BA23" s="3" t="str">
        <f t="shared" si="3"/>
        <v>B</v>
      </c>
      <c r="BB23" s="4">
        <f t="shared" si="4"/>
        <v>3</v>
      </c>
      <c r="BC23" s="122" t="str">
        <f t="shared" si="5"/>
        <v>3.0</v>
      </c>
      <c r="BD23" s="148">
        <v>6</v>
      </c>
      <c r="BE23" s="239">
        <v>5</v>
      </c>
      <c r="BF23" s="215"/>
      <c r="BG23" s="116">
        <f t="shared" si="6"/>
        <v>5.4</v>
      </c>
      <c r="BH23" s="117">
        <f t="shared" si="7"/>
        <v>5.4</v>
      </c>
      <c r="BI23" s="118" t="str">
        <f t="shared" si="8"/>
        <v>D+</v>
      </c>
      <c r="BJ23" s="119">
        <f t="shared" si="9"/>
        <v>1.5</v>
      </c>
      <c r="BK23" s="119" t="str">
        <f t="shared" si="10"/>
        <v>1.5</v>
      </c>
      <c r="BL23" s="137">
        <v>2</v>
      </c>
      <c r="BM23" s="138">
        <v>2</v>
      </c>
      <c r="BN23" s="200">
        <v>7</v>
      </c>
      <c r="BO23" s="225">
        <v>4</v>
      </c>
      <c r="BP23" s="225"/>
      <c r="BQ23" s="116">
        <f t="shared" si="11"/>
        <v>5.2</v>
      </c>
      <c r="BR23" s="117">
        <f t="shared" si="12"/>
        <v>5.2</v>
      </c>
      <c r="BS23" s="118" t="str">
        <f t="shared" si="13"/>
        <v>D+</v>
      </c>
      <c r="BT23" s="119">
        <f t="shared" si="14"/>
        <v>1.5</v>
      </c>
      <c r="BU23" s="119" t="str">
        <f t="shared" si="15"/>
        <v>1.5</v>
      </c>
      <c r="BV23" s="137">
        <v>4</v>
      </c>
      <c r="BW23" s="138">
        <v>4</v>
      </c>
      <c r="BX23" s="191">
        <v>5.6</v>
      </c>
      <c r="BY23" s="239">
        <v>6</v>
      </c>
      <c r="BZ23" s="239"/>
      <c r="CA23" s="116">
        <f t="shared" si="16"/>
        <v>5.8</v>
      </c>
      <c r="CB23" s="117">
        <f t="shared" si="17"/>
        <v>5.8</v>
      </c>
      <c r="CC23" s="118" t="str">
        <f t="shared" si="18"/>
        <v>C</v>
      </c>
      <c r="CD23" s="119">
        <f t="shared" si="19"/>
        <v>2</v>
      </c>
      <c r="CE23" s="119" t="str">
        <f t="shared" si="20"/>
        <v>2.0</v>
      </c>
      <c r="CF23" s="137">
        <v>4</v>
      </c>
      <c r="CG23" s="138">
        <v>4</v>
      </c>
      <c r="CH23" s="148">
        <v>5.7</v>
      </c>
      <c r="CI23" s="189">
        <v>6</v>
      </c>
      <c r="CJ23" s="189"/>
      <c r="CK23" s="116">
        <f t="shared" si="21"/>
        <v>5.9</v>
      </c>
      <c r="CL23" s="117">
        <f t="shared" si="22"/>
        <v>5.9</v>
      </c>
      <c r="CM23" s="118" t="str">
        <f t="shared" si="23"/>
        <v>C</v>
      </c>
      <c r="CN23" s="119">
        <f t="shared" si="24"/>
        <v>2</v>
      </c>
      <c r="CO23" s="119" t="str">
        <f t="shared" si="25"/>
        <v>2.0</v>
      </c>
      <c r="CP23" s="137">
        <v>2</v>
      </c>
      <c r="CQ23" s="138">
        <v>2</v>
      </c>
      <c r="CR23" s="148">
        <v>7.3</v>
      </c>
      <c r="CS23" s="189">
        <v>7</v>
      </c>
      <c r="CT23" s="189"/>
      <c r="CU23" s="116">
        <f t="shared" si="26"/>
        <v>7.1</v>
      </c>
      <c r="CV23" s="117">
        <f t="shared" si="27"/>
        <v>7.1</v>
      </c>
      <c r="CW23" s="118" t="str">
        <f t="shared" si="28"/>
        <v>B</v>
      </c>
      <c r="CX23" s="119">
        <f t="shared" si="29"/>
        <v>3</v>
      </c>
      <c r="CY23" s="119" t="str">
        <f t="shared" si="30"/>
        <v>3.0</v>
      </c>
      <c r="CZ23" s="137">
        <v>1</v>
      </c>
      <c r="DA23" s="157">
        <v>1</v>
      </c>
      <c r="DB23" s="248">
        <v>6.7</v>
      </c>
      <c r="DC23" s="226"/>
      <c r="DD23" s="225">
        <v>6</v>
      </c>
      <c r="DE23" s="116">
        <f t="shared" si="31"/>
        <v>2.7</v>
      </c>
      <c r="DF23" s="117">
        <f t="shared" si="32"/>
        <v>6.3</v>
      </c>
      <c r="DG23" s="118" t="str">
        <f t="shared" si="33"/>
        <v>C</v>
      </c>
      <c r="DH23" s="119">
        <f t="shared" si="34"/>
        <v>2</v>
      </c>
      <c r="DI23" s="119" t="str">
        <f t="shared" si="35"/>
        <v>2.0</v>
      </c>
      <c r="DJ23" s="137">
        <v>2</v>
      </c>
      <c r="DK23" s="138">
        <v>2</v>
      </c>
      <c r="DL23" s="301">
        <f t="shared" si="36"/>
        <v>15</v>
      </c>
      <c r="DM23" s="310">
        <f t="shared" si="37"/>
        <v>1.8666666666666667</v>
      </c>
      <c r="DN23" s="312" t="str">
        <f t="shared" si="38"/>
        <v>1.87</v>
      </c>
      <c r="DO23" s="296" t="str">
        <f t="shared" si="39"/>
        <v>Lên lớp</v>
      </c>
      <c r="DP23" s="297">
        <f t="shared" si="40"/>
        <v>15</v>
      </c>
      <c r="DQ23" s="298">
        <f t="shared" si="41"/>
        <v>1.8666666666666667</v>
      </c>
      <c r="DR23" s="296" t="str">
        <f t="shared" si="42"/>
        <v>Lên lớp</v>
      </c>
      <c r="DT23" s="148">
        <v>6</v>
      </c>
      <c r="DU23" s="239">
        <v>7</v>
      </c>
      <c r="DV23" s="239"/>
      <c r="DW23" s="116">
        <f t="shared" si="43"/>
        <v>6.6</v>
      </c>
      <c r="DX23" s="117">
        <f t="shared" si="44"/>
        <v>6.6</v>
      </c>
      <c r="DY23" s="118" t="str">
        <f t="shared" si="45"/>
        <v>C+</v>
      </c>
      <c r="DZ23" s="119">
        <f t="shared" si="46"/>
        <v>2.5</v>
      </c>
      <c r="EA23" s="119" t="str">
        <f t="shared" si="47"/>
        <v>2.5</v>
      </c>
      <c r="EB23" s="137">
        <v>4</v>
      </c>
      <c r="EC23" s="138">
        <v>4</v>
      </c>
      <c r="ED23" s="148">
        <v>6.6</v>
      </c>
      <c r="EE23" s="189">
        <v>5</v>
      </c>
      <c r="EF23" s="189"/>
      <c r="EG23" s="116">
        <f t="shared" si="48"/>
        <v>5.6</v>
      </c>
      <c r="EH23" s="117">
        <f t="shared" si="49"/>
        <v>5.6</v>
      </c>
      <c r="EI23" s="118" t="str">
        <f t="shared" si="50"/>
        <v>C</v>
      </c>
      <c r="EJ23" s="119">
        <f t="shared" si="51"/>
        <v>2</v>
      </c>
      <c r="EK23" s="119" t="str">
        <f t="shared" si="52"/>
        <v>2.0</v>
      </c>
      <c r="EL23" s="137">
        <v>3</v>
      </c>
      <c r="EM23" s="138">
        <v>3</v>
      </c>
      <c r="EN23" s="209">
        <v>6</v>
      </c>
      <c r="EO23" s="189">
        <v>4</v>
      </c>
      <c r="EP23" s="189"/>
      <c r="EQ23" s="116">
        <f t="shared" si="53"/>
        <v>4.8</v>
      </c>
      <c r="ER23" s="117">
        <f t="shared" si="54"/>
        <v>4.8</v>
      </c>
      <c r="ES23" s="118" t="str">
        <f t="shared" si="55"/>
        <v>D</v>
      </c>
      <c r="ET23" s="119">
        <f t="shared" si="56"/>
        <v>1</v>
      </c>
      <c r="EU23" s="119" t="str">
        <f t="shared" si="57"/>
        <v>1.0</v>
      </c>
      <c r="EV23" s="137">
        <v>2</v>
      </c>
      <c r="EW23" s="138">
        <v>2</v>
      </c>
      <c r="EX23" s="395">
        <v>7.8</v>
      </c>
      <c r="EY23" s="256">
        <v>6</v>
      </c>
      <c r="EZ23" s="256"/>
      <c r="FA23" s="116">
        <f t="shared" si="58"/>
        <v>6.7</v>
      </c>
      <c r="FB23" s="117">
        <f t="shared" si="59"/>
        <v>6.7</v>
      </c>
      <c r="FC23" s="118" t="str">
        <f t="shared" si="60"/>
        <v>C+</v>
      </c>
      <c r="FD23" s="119">
        <f t="shared" si="61"/>
        <v>2.5</v>
      </c>
      <c r="FE23" s="119" t="str">
        <f t="shared" si="62"/>
        <v>2.5</v>
      </c>
      <c r="FF23" s="137">
        <v>2</v>
      </c>
      <c r="FG23" s="138">
        <v>2</v>
      </c>
      <c r="FH23" s="148">
        <v>6.1</v>
      </c>
      <c r="FI23" s="189">
        <v>4</v>
      </c>
      <c r="FJ23" s="189"/>
      <c r="FK23" s="116">
        <f t="shared" si="63"/>
        <v>4.8</v>
      </c>
      <c r="FL23" s="117">
        <f t="shared" si="64"/>
        <v>4.8</v>
      </c>
      <c r="FM23" s="118" t="str">
        <f t="shared" si="65"/>
        <v>D</v>
      </c>
      <c r="FN23" s="119">
        <f t="shared" si="66"/>
        <v>1</v>
      </c>
      <c r="FO23" s="119" t="str">
        <f t="shared" si="67"/>
        <v>1.0</v>
      </c>
      <c r="FP23" s="137">
        <v>4</v>
      </c>
      <c r="FQ23" s="138">
        <v>4</v>
      </c>
      <c r="FR23" s="301">
        <f t="shared" si="68"/>
        <v>15</v>
      </c>
      <c r="FS23" s="310">
        <f t="shared" si="69"/>
        <v>1.8</v>
      </c>
      <c r="FT23" s="312" t="str">
        <f t="shared" si="70"/>
        <v>1.80</v>
      </c>
      <c r="FU23" s="189" t="str">
        <f t="shared" si="71"/>
        <v>Lên lớp</v>
      </c>
      <c r="FV23" s="526">
        <f t="shared" si="72"/>
        <v>30</v>
      </c>
      <c r="FW23" s="310">
        <f t="shared" si="73"/>
        <v>1.8333333333333333</v>
      </c>
      <c r="FX23" s="312" t="str">
        <f t="shared" si="74"/>
        <v>1.83</v>
      </c>
      <c r="FY23" s="527">
        <f t="shared" si="75"/>
        <v>30</v>
      </c>
      <c r="FZ23" s="528">
        <f t="shared" si="76"/>
        <v>1.8333333333333333</v>
      </c>
      <c r="GA23" s="529" t="str">
        <f t="shared" si="77"/>
        <v>Lên lớp</v>
      </c>
      <c r="GB23" s="131"/>
      <c r="GC23" s="209">
        <v>6.6</v>
      </c>
      <c r="GD23" s="239">
        <v>9</v>
      </c>
      <c r="GE23" s="239"/>
      <c r="GF23" s="116">
        <f t="shared" si="115"/>
        <v>8</v>
      </c>
      <c r="GG23" s="117">
        <f t="shared" si="78"/>
        <v>8</v>
      </c>
      <c r="GH23" s="118" t="str">
        <f t="shared" si="79"/>
        <v>B+</v>
      </c>
      <c r="GI23" s="119">
        <f t="shared" si="80"/>
        <v>3.5</v>
      </c>
      <c r="GJ23" s="119" t="str">
        <f t="shared" si="81"/>
        <v>3.5</v>
      </c>
      <c r="GK23" s="137">
        <v>2</v>
      </c>
      <c r="GL23" s="138">
        <v>2</v>
      </c>
      <c r="GM23" s="191">
        <v>8.1999999999999993</v>
      </c>
      <c r="GN23" s="239">
        <v>9</v>
      </c>
      <c r="GO23" s="239"/>
      <c r="GP23" s="116">
        <f t="shared" si="82"/>
        <v>8.6999999999999993</v>
      </c>
      <c r="GQ23" s="117">
        <f t="shared" si="83"/>
        <v>8.6999999999999993</v>
      </c>
      <c r="GR23" s="118" t="str">
        <f t="shared" si="84"/>
        <v>A</v>
      </c>
      <c r="GS23" s="119">
        <f t="shared" si="85"/>
        <v>4</v>
      </c>
      <c r="GT23" s="119" t="str">
        <f t="shared" si="86"/>
        <v>4.0</v>
      </c>
      <c r="GU23" s="137">
        <v>3</v>
      </c>
      <c r="GV23" s="138">
        <v>3</v>
      </c>
      <c r="GW23" s="148">
        <v>6.7</v>
      </c>
      <c r="GX23" s="239">
        <v>8</v>
      </c>
      <c r="GY23" s="239"/>
      <c r="GZ23" s="116">
        <f t="shared" si="87"/>
        <v>7.5</v>
      </c>
      <c r="HA23" s="117">
        <f t="shared" si="88"/>
        <v>7.5</v>
      </c>
      <c r="HB23" s="118" t="str">
        <f t="shared" si="89"/>
        <v>B</v>
      </c>
      <c r="HC23" s="119">
        <f t="shared" si="90"/>
        <v>3</v>
      </c>
      <c r="HD23" s="119" t="str">
        <f t="shared" si="91"/>
        <v>3.0</v>
      </c>
      <c r="HE23" s="137">
        <v>4</v>
      </c>
      <c r="HF23" s="138">
        <v>4</v>
      </c>
      <c r="HG23" s="148">
        <v>6.1</v>
      </c>
      <c r="HH23" s="239">
        <v>8</v>
      </c>
      <c r="HI23" s="239"/>
      <c r="HJ23" s="116">
        <f t="shared" si="92"/>
        <v>7.2</v>
      </c>
      <c r="HK23" s="117">
        <f t="shared" si="93"/>
        <v>7.2</v>
      </c>
      <c r="HL23" s="118" t="str">
        <f t="shared" si="94"/>
        <v>B</v>
      </c>
      <c r="HM23" s="119">
        <f t="shared" si="95"/>
        <v>3</v>
      </c>
      <c r="HN23" s="119" t="str">
        <f t="shared" si="96"/>
        <v>3.0</v>
      </c>
      <c r="HO23" s="137">
        <v>3</v>
      </c>
      <c r="HP23" s="138">
        <v>3</v>
      </c>
      <c r="HQ23" s="148">
        <v>6</v>
      </c>
      <c r="HR23" s="189">
        <v>5</v>
      </c>
      <c r="HS23" s="189"/>
      <c r="HT23" s="116">
        <f t="shared" si="97"/>
        <v>5.4</v>
      </c>
      <c r="HU23" s="117">
        <f t="shared" si="98"/>
        <v>5.4</v>
      </c>
      <c r="HV23" s="118" t="str">
        <f t="shared" si="99"/>
        <v>D+</v>
      </c>
      <c r="HW23" s="119">
        <f t="shared" si="100"/>
        <v>1.5</v>
      </c>
      <c r="HX23" s="119" t="str">
        <f t="shared" si="101"/>
        <v>1.5</v>
      </c>
      <c r="HY23" s="137">
        <v>2</v>
      </c>
      <c r="HZ23" s="138">
        <v>2</v>
      </c>
      <c r="IA23" s="148">
        <v>7</v>
      </c>
      <c r="IB23" s="189">
        <v>7</v>
      </c>
      <c r="IC23" s="189"/>
      <c r="ID23" s="116">
        <f t="shared" si="102"/>
        <v>7</v>
      </c>
      <c r="IE23" s="117">
        <f t="shared" si="103"/>
        <v>7</v>
      </c>
      <c r="IF23" s="118" t="str">
        <f t="shared" si="104"/>
        <v>B</v>
      </c>
      <c r="IG23" s="119">
        <f t="shared" si="105"/>
        <v>3</v>
      </c>
      <c r="IH23" s="119" t="str">
        <f t="shared" si="106"/>
        <v>3.0</v>
      </c>
      <c r="II23" s="137">
        <v>2</v>
      </c>
      <c r="IJ23" s="138">
        <v>2</v>
      </c>
      <c r="IK23" s="148">
        <v>6.6</v>
      </c>
      <c r="IL23" s="239">
        <v>7</v>
      </c>
      <c r="IM23" s="239"/>
      <c r="IN23" s="116">
        <f t="shared" si="107"/>
        <v>6.8</v>
      </c>
      <c r="IO23" s="117">
        <f t="shared" si="108"/>
        <v>6.8</v>
      </c>
      <c r="IP23" s="118" t="str">
        <f t="shared" si="109"/>
        <v>C+</v>
      </c>
      <c r="IQ23" s="119">
        <f t="shared" si="110"/>
        <v>2.5</v>
      </c>
      <c r="IR23" s="119" t="str">
        <f t="shared" si="111"/>
        <v>2.5</v>
      </c>
      <c r="IS23" s="137">
        <v>2</v>
      </c>
      <c r="IT23" s="138">
        <v>2</v>
      </c>
      <c r="IU23" s="301">
        <f t="shared" si="112"/>
        <v>18</v>
      </c>
      <c r="IV23" s="310">
        <f t="shared" si="113"/>
        <v>3</v>
      </c>
      <c r="IW23" s="312" t="str">
        <f t="shared" si="114"/>
        <v>3.00</v>
      </c>
      <c r="IX23" s="130"/>
      <c r="IY23" s="130"/>
      <c r="IZ23" s="130"/>
      <c r="JA23" s="130"/>
      <c r="JB23" s="130"/>
      <c r="JC23" s="130"/>
      <c r="JD23" s="130"/>
      <c r="JE23" s="130"/>
      <c r="JF23" s="130"/>
      <c r="JG23" s="131"/>
    </row>
    <row r="24" spans="1:267" ht="18">
      <c r="A24" s="22">
        <v>28</v>
      </c>
      <c r="B24" s="43" t="s">
        <v>167</v>
      </c>
      <c r="C24" s="52" t="s">
        <v>256</v>
      </c>
      <c r="D24" s="57" t="s">
        <v>257</v>
      </c>
      <c r="E24" s="2" t="s">
        <v>258</v>
      </c>
      <c r="F24" s="2" t="s">
        <v>623</v>
      </c>
      <c r="G24" s="55" t="s">
        <v>259</v>
      </c>
      <c r="H24" s="37" t="s">
        <v>36</v>
      </c>
      <c r="I24" s="22" t="s">
        <v>67</v>
      </c>
      <c r="J24" s="18" t="s">
        <v>37</v>
      </c>
      <c r="K24" s="364" t="s">
        <v>38</v>
      </c>
      <c r="L24" s="365"/>
      <c r="M24" s="365"/>
      <c r="N24" s="365"/>
      <c r="O24" s="365"/>
      <c r="P24" s="365"/>
      <c r="Q24" s="365"/>
      <c r="R24" s="365"/>
      <c r="S24" s="365"/>
      <c r="T24" s="365"/>
      <c r="U24" s="365"/>
      <c r="V24" s="365"/>
      <c r="W24" s="365"/>
      <c r="X24" s="365"/>
      <c r="Y24" s="365"/>
      <c r="Z24" s="365"/>
      <c r="AA24" s="365"/>
      <c r="AB24" s="365"/>
      <c r="AC24" s="365"/>
      <c r="AD24" s="365"/>
      <c r="AE24" s="365"/>
      <c r="AF24" s="365"/>
      <c r="AG24" s="365"/>
      <c r="AH24" s="365"/>
      <c r="AI24" s="365"/>
      <c r="AJ24" s="365"/>
      <c r="AK24" s="365"/>
      <c r="AL24" s="365"/>
      <c r="AM24" s="365"/>
      <c r="AN24" s="365"/>
      <c r="AO24" s="365"/>
      <c r="AP24" s="365"/>
      <c r="AQ24" s="365"/>
      <c r="AR24" s="365"/>
      <c r="AS24" s="365"/>
      <c r="AT24" s="365"/>
      <c r="AU24" s="365"/>
      <c r="AV24" s="6">
        <v>6.3</v>
      </c>
      <c r="AW24" s="3" t="str">
        <f t="shared" si="0"/>
        <v>C</v>
      </c>
      <c r="AX24" s="4">
        <f t="shared" si="1"/>
        <v>2</v>
      </c>
      <c r="AY24" s="13" t="str">
        <f t="shared" si="2"/>
        <v>2.0</v>
      </c>
      <c r="AZ24" s="15">
        <v>5</v>
      </c>
      <c r="BA24" s="3" t="str">
        <f t="shared" si="3"/>
        <v>D+</v>
      </c>
      <c r="BB24" s="4">
        <f t="shared" si="4"/>
        <v>1.5</v>
      </c>
      <c r="BC24" s="122" t="str">
        <f t="shared" si="5"/>
        <v>1.5</v>
      </c>
      <c r="BD24" s="171">
        <v>1.2</v>
      </c>
      <c r="BE24" s="239"/>
      <c r="BF24" s="215"/>
      <c r="BG24" s="116">
        <f t="shared" si="6"/>
        <v>0.5</v>
      </c>
      <c r="BH24" s="117">
        <f t="shared" si="7"/>
        <v>0.5</v>
      </c>
      <c r="BI24" s="118" t="str">
        <f t="shared" si="8"/>
        <v>F</v>
      </c>
      <c r="BJ24" s="119">
        <f t="shared" si="9"/>
        <v>0</v>
      </c>
      <c r="BK24" s="119" t="str">
        <f t="shared" si="10"/>
        <v>0.0</v>
      </c>
      <c r="BL24" s="137">
        <v>2</v>
      </c>
      <c r="BM24" s="138"/>
      <c r="BN24" s="148">
        <v>5.2</v>
      </c>
      <c r="BO24" s="189">
        <v>6</v>
      </c>
      <c r="BP24" s="225"/>
      <c r="BQ24" s="116">
        <f t="shared" si="11"/>
        <v>5.7</v>
      </c>
      <c r="BR24" s="117">
        <f t="shared" si="12"/>
        <v>5.7</v>
      </c>
      <c r="BS24" s="118" t="str">
        <f t="shared" si="13"/>
        <v>C</v>
      </c>
      <c r="BT24" s="119">
        <f t="shared" si="14"/>
        <v>2</v>
      </c>
      <c r="BU24" s="119" t="str">
        <f t="shared" si="15"/>
        <v>2.0</v>
      </c>
      <c r="BV24" s="137">
        <v>4</v>
      </c>
      <c r="BW24" s="138">
        <v>4</v>
      </c>
      <c r="BX24" s="191">
        <v>6.3</v>
      </c>
      <c r="BY24" s="239">
        <v>9</v>
      </c>
      <c r="BZ24" s="239"/>
      <c r="CA24" s="116">
        <f t="shared" si="16"/>
        <v>7.9</v>
      </c>
      <c r="CB24" s="117">
        <f t="shared" si="17"/>
        <v>7.9</v>
      </c>
      <c r="CC24" s="118" t="str">
        <f t="shared" si="18"/>
        <v>B</v>
      </c>
      <c r="CD24" s="119">
        <f t="shared" si="19"/>
        <v>3</v>
      </c>
      <c r="CE24" s="119" t="str">
        <f t="shared" si="20"/>
        <v>3.0</v>
      </c>
      <c r="CF24" s="137">
        <v>4</v>
      </c>
      <c r="CG24" s="138">
        <v>4</v>
      </c>
      <c r="CH24" s="227">
        <v>5</v>
      </c>
      <c r="CI24" s="224">
        <v>6</v>
      </c>
      <c r="CJ24" s="189"/>
      <c r="CK24" s="116">
        <f t="shared" si="21"/>
        <v>5.6</v>
      </c>
      <c r="CL24" s="117">
        <f t="shared" si="22"/>
        <v>5.6</v>
      </c>
      <c r="CM24" s="118" t="str">
        <f t="shared" si="23"/>
        <v>C</v>
      </c>
      <c r="CN24" s="119">
        <f t="shared" si="24"/>
        <v>2</v>
      </c>
      <c r="CO24" s="119" t="str">
        <f t="shared" si="25"/>
        <v>2.0</v>
      </c>
      <c r="CP24" s="137">
        <v>2</v>
      </c>
      <c r="CQ24" s="138">
        <v>2</v>
      </c>
      <c r="CR24" s="223">
        <v>5</v>
      </c>
      <c r="CS24" s="224">
        <v>7</v>
      </c>
      <c r="CT24" s="224"/>
      <c r="CU24" s="116">
        <f t="shared" si="26"/>
        <v>6.2</v>
      </c>
      <c r="CV24" s="117">
        <f t="shared" si="27"/>
        <v>6.2</v>
      </c>
      <c r="CW24" s="118" t="str">
        <f t="shared" si="28"/>
        <v>C</v>
      </c>
      <c r="CX24" s="119">
        <f t="shared" si="29"/>
        <v>2</v>
      </c>
      <c r="CY24" s="119" t="str">
        <f t="shared" si="30"/>
        <v>2.0</v>
      </c>
      <c r="CZ24" s="137">
        <v>1</v>
      </c>
      <c r="DA24" s="157">
        <v>1</v>
      </c>
      <c r="DB24" s="248">
        <v>6</v>
      </c>
      <c r="DC24" s="225">
        <v>5</v>
      </c>
      <c r="DD24" s="225"/>
      <c r="DE24" s="116">
        <f t="shared" si="31"/>
        <v>5.4</v>
      </c>
      <c r="DF24" s="117">
        <f t="shared" si="32"/>
        <v>5.4</v>
      </c>
      <c r="DG24" s="118" t="str">
        <f t="shared" si="33"/>
        <v>D+</v>
      </c>
      <c r="DH24" s="119">
        <f t="shared" si="34"/>
        <v>1.5</v>
      </c>
      <c r="DI24" s="119" t="str">
        <f t="shared" si="35"/>
        <v>1.5</v>
      </c>
      <c r="DJ24" s="137">
        <v>2</v>
      </c>
      <c r="DK24" s="138">
        <v>2</v>
      </c>
      <c r="DL24" s="301">
        <f t="shared" si="36"/>
        <v>15</v>
      </c>
      <c r="DM24" s="310">
        <f t="shared" si="37"/>
        <v>1.9333333333333333</v>
      </c>
      <c r="DN24" s="312" t="str">
        <f t="shared" si="38"/>
        <v>1.93</v>
      </c>
      <c r="DO24" s="296" t="str">
        <f t="shared" si="39"/>
        <v>Lên lớp</v>
      </c>
      <c r="DP24" s="297">
        <f t="shared" si="40"/>
        <v>13</v>
      </c>
      <c r="DQ24" s="298">
        <f t="shared" si="41"/>
        <v>2.2307692307692308</v>
      </c>
      <c r="DR24" s="296" t="str">
        <f t="shared" si="42"/>
        <v>Lên lớp</v>
      </c>
      <c r="DT24" s="148">
        <v>6</v>
      </c>
      <c r="DU24" s="239">
        <v>8</v>
      </c>
      <c r="DV24" s="239"/>
      <c r="DW24" s="116">
        <f t="shared" si="43"/>
        <v>7.2</v>
      </c>
      <c r="DX24" s="117">
        <f t="shared" si="44"/>
        <v>7.2</v>
      </c>
      <c r="DY24" s="118" t="str">
        <f t="shared" si="45"/>
        <v>B</v>
      </c>
      <c r="DZ24" s="119">
        <f t="shared" si="46"/>
        <v>3</v>
      </c>
      <c r="EA24" s="119" t="str">
        <f t="shared" si="47"/>
        <v>3.0</v>
      </c>
      <c r="EB24" s="137">
        <v>4</v>
      </c>
      <c r="EC24" s="138">
        <v>4</v>
      </c>
      <c r="ED24" s="148">
        <v>5.6</v>
      </c>
      <c r="EE24" s="189">
        <v>7</v>
      </c>
      <c r="EF24" s="189"/>
      <c r="EG24" s="116">
        <f t="shared" si="48"/>
        <v>6.4</v>
      </c>
      <c r="EH24" s="117">
        <f t="shared" si="49"/>
        <v>6.4</v>
      </c>
      <c r="EI24" s="118" t="str">
        <f t="shared" si="50"/>
        <v>C</v>
      </c>
      <c r="EJ24" s="119">
        <f t="shared" si="51"/>
        <v>2</v>
      </c>
      <c r="EK24" s="119" t="str">
        <f t="shared" si="52"/>
        <v>2.0</v>
      </c>
      <c r="EL24" s="137">
        <v>3</v>
      </c>
      <c r="EM24" s="138">
        <v>3</v>
      </c>
      <c r="EN24" s="209">
        <v>5.4</v>
      </c>
      <c r="EO24" s="189">
        <v>8</v>
      </c>
      <c r="EP24" s="189"/>
      <c r="EQ24" s="116">
        <f t="shared" si="53"/>
        <v>7</v>
      </c>
      <c r="ER24" s="117">
        <f t="shared" si="54"/>
        <v>7</v>
      </c>
      <c r="ES24" s="118" t="str">
        <f t="shared" si="55"/>
        <v>B</v>
      </c>
      <c r="ET24" s="119">
        <f t="shared" si="56"/>
        <v>3</v>
      </c>
      <c r="EU24" s="119" t="str">
        <f t="shared" si="57"/>
        <v>3.0</v>
      </c>
      <c r="EV24" s="137">
        <v>2</v>
      </c>
      <c r="EW24" s="138">
        <v>2</v>
      </c>
      <c r="EX24" s="395">
        <v>6.8</v>
      </c>
      <c r="EY24" s="256">
        <v>6</v>
      </c>
      <c r="EZ24" s="256"/>
      <c r="FA24" s="116">
        <f t="shared" si="58"/>
        <v>6.3</v>
      </c>
      <c r="FB24" s="117">
        <f t="shared" si="59"/>
        <v>6.3</v>
      </c>
      <c r="FC24" s="118" t="str">
        <f t="shared" si="60"/>
        <v>C</v>
      </c>
      <c r="FD24" s="119">
        <f t="shared" si="61"/>
        <v>2</v>
      </c>
      <c r="FE24" s="119" t="str">
        <f t="shared" si="62"/>
        <v>2.0</v>
      </c>
      <c r="FF24" s="137">
        <v>2</v>
      </c>
      <c r="FG24" s="138">
        <v>2</v>
      </c>
      <c r="FH24" s="148">
        <v>5.7</v>
      </c>
      <c r="FI24" s="189">
        <v>5</v>
      </c>
      <c r="FJ24" s="189"/>
      <c r="FK24" s="116">
        <f t="shared" si="63"/>
        <v>5.3</v>
      </c>
      <c r="FL24" s="117">
        <f t="shared" si="64"/>
        <v>5.3</v>
      </c>
      <c r="FM24" s="118" t="str">
        <f t="shared" si="65"/>
        <v>D+</v>
      </c>
      <c r="FN24" s="119">
        <f t="shared" si="66"/>
        <v>1.5</v>
      </c>
      <c r="FO24" s="119" t="str">
        <f t="shared" si="67"/>
        <v>1.5</v>
      </c>
      <c r="FP24" s="137">
        <v>4</v>
      </c>
      <c r="FQ24" s="138">
        <v>4</v>
      </c>
      <c r="FR24" s="301">
        <f t="shared" si="68"/>
        <v>15</v>
      </c>
      <c r="FS24" s="310">
        <f t="shared" si="69"/>
        <v>2.2666666666666666</v>
      </c>
      <c r="FT24" s="312" t="str">
        <f t="shared" si="70"/>
        <v>2.27</v>
      </c>
      <c r="FU24" s="189" t="str">
        <f t="shared" si="71"/>
        <v>Lên lớp</v>
      </c>
      <c r="FV24" s="526">
        <f t="shared" si="72"/>
        <v>30</v>
      </c>
      <c r="FW24" s="310">
        <f t="shared" si="73"/>
        <v>2.1</v>
      </c>
      <c r="FX24" s="312" t="str">
        <f t="shared" si="74"/>
        <v>2.10</v>
      </c>
      <c r="FY24" s="527">
        <f t="shared" si="75"/>
        <v>28</v>
      </c>
      <c r="FZ24" s="528">
        <f t="shared" si="76"/>
        <v>2.25</v>
      </c>
      <c r="GA24" s="529" t="str">
        <f t="shared" si="77"/>
        <v>Lên lớp</v>
      </c>
      <c r="GB24" s="131"/>
      <c r="GC24" s="209">
        <v>5.8</v>
      </c>
      <c r="GD24" s="239">
        <v>9</v>
      </c>
      <c r="GE24" s="239"/>
      <c r="GF24" s="116">
        <f t="shared" si="115"/>
        <v>7.7</v>
      </c>
      <c r="GG24" s="117">
        <f t="shared" si="78"/>
        <v>7.7</v>
      </c>
      <c r="GH24" s="118" t="str">
        <f t="shared" si="79"/>
        <v>B</v>
      </c>
      <c r="GI24" s="119">
        <f t="shared" si="80"/>
        <v>3</v>
      </c>
      <c r="GJ24" s="119" t="str">
        <f t="shared" si="81"/>
        <v>3.0</v>
      </c>
      <c r="GK24" s="137">
        <v>2</v>
      </c>
      <c r="GL24" s="138">
        <v>2</v>
      </c>
      <c r="GM24" s="191">
        <v>6.8</v>
      </c>
      <c r="GN24" s="239">
        <v>10</v>
      </c>
      <c r="GO24" s="239"/>
      <c r="GP24" s="116">
        <f t="shared" si="82"/>
        <v>8.6999999999999993</v>
      </c>
      <c r="GQ24" s="117">
        <f t="shared" si="83"/>
        <v>8.6999999999999993</v>
      </c>
      <c r="GR24" s="118" t="str">
        <f t="shared" si="84"/>
        <v>A</v>
      </c>
      <c r="GS24" s="119">
        <f t="shared" si="85"/>
        <v>4</v>
      </c>
      <c r="GT24" s="119" t="str">
        <f t="shared" si="86"/>
        <v>4.0</v>
      </c>
      <c r="GU24" s="137">
        <v>3</v>
      </c>
      <c r="GV24" s="138">
        <v>3</v>
      </c>
      <c r="GW24" s="148">
        <v>6.8</v>
      </c>
      <c r="GX24" s="239">
        <v>8</v>
      </c>
      <c r="GY24" s="239"/>
      <c r="GZ24" s="116">
        <f t="shared" si="87"/>
        <v>7.5</v>
      </c>
      <c r="HA24" s="117">
        <f t="shared" si="88"/>
        <v>7.5</v>
      </c>
      <c r="HB24" s="118" t="str">
        <f t="shared" si="89"/>
        <v>B</v>
      </c>
      <c r="HC24" s="119">
        <f t="shared" si="90"/>
        <v>3</v>
      </c>
      <c r="HD24" s="119" t="str">
        <f t="shared" si="91"/>
        <v>3.0</v>
      </c>
      <c r="HE24" s="137">
        <v>4</v>
      </c>
      <c r="HF24" s="138">
        <v>4</v>
      </c>
      <c r="HG24" s="148">
        <v>6</v>
      </c>
      <c r="HH24" s="239">
        <v>6</v>
      </c>
      <c r="HI24" s="239"/>
      <c r="HJ24" s="116">
        <f t="shared" si="92"/>
        <v>6</v>
      </c>
      <c r="HK24" s="117">
        <f t="shared" si="93"/>
        <v>6</v>
      </c>
      <c r="HL24" s="118" t="str">
        <f t="shared" si="94"/>
        <v>C</v>
      </c>
      <c r="HM24" s="119">
        <f t="shared" si="95"/>
        <v>2</v>
      </c>
      <c r="HN24" s="119" t="str">
        <f t="shared" si="96"/>
        <v>2.0</v>
      </c>
      <c r="HO24" s="137">
        <v>3</v>
      </c>
      <c r="HP24" s="138">
        <v>3</v>
      </c>
      <c r="HQ24" s="148">
        <v>5.4</v>
      </c>
      <c r="HR24" s="189">
        <v>6</v>
      </c>
      <c r="HS24" s="189"/>
      <c r="HT24" s="116">
        <f t="shared" si="97"/>
        <v>5.8</v>
      </c>
      <c r="HU24" s="117">
        <f t="shared" si="98"/>
        <v>5.8</v>
      </c>
      <c r="HV24" s="118" t="str">
        <f t="shared" si="99"/>
        <v>C</v>
      </c>
      <c r="HW24" s="119">
        <f t="shared" si="100"/>
        <v>2</v>
      </c>
      <c r="HX24" s="119" t="str">
        <f t="shared" si="101"/>
        <v>2.0</v>
      </c>
      <c r="HY24" s="137">
        <v>2</v>
      </c>
      <c r="HZ24" s="138">
        <v>2</v>
      </c>
      <c r="IA24" s="148">
        <v>6.3</v>
      </c>
      <c r="IB24" s="189">
        <v>6</v>
      </c>
      <c r="IC24" s="189"/>
      <c r="ID24" s="116">
        <f t="shared" si="102"/>
        <v>6.1</v>
      </c>
      <c r="IE24" s="117">
        <f t="shared" si="103"/>
        <v>6.1</v>
      </c>
      <c r="IF24" s="118" t="str">
        <f t="shared" si="104"/>
        <v>C</v>
      </c>
      <c r="IG24" s="119">
        <f t="shared" si="105"/>
        <v>2</v>
      </c>
      <c r="IH24" s="119" t="str">
        <f t="shared" si="106"/>
        <v>2.0</v>
      </c>
      <c r="II24" s="137">
        <v>2</v>
      </c>
      <c r="IJ24" s="138">
        <v>2</v>
      </c>
      <c r="IK24" s="148">
        <v>7.4</v>
      </c>
      <c r="IL24" s="239">
        <v>8</v>
      </c>
      <c r="IM24" s="239"/>
      <c r="IN24" s="116">
        <f t="shared" si="107"/>
        <v>7.8</v>
      </c>
      <c r="IO24" s="117">
        <f t="shared" si="108"/>
        <v>7.8</v>
      </c>
      <c r="IP24" s="118" t="str">
        <f t="shared" si="109"/>
        <v>B</v>
      </c>
      <c r="IQ24" s="119">
        <f t="shared" si="110"/>
        <v>3</v>
      </c>
      <c r="IR24" s="119" t="str">
        <f t="shared" si="111"/>
        <v>3.0</v>
      </c>
      <c r="IS24" s="137">
        <v>2</v>
      </c>
      <c r="IT24" s="138">
        <v>2</v>
      </c>
      <c r="IU24" s="301">
        <f t="shared" si="112"/>
        <v>18</v>
      </c>
      <c r="IV24" s="310">
        <f t="shared" si="113"/>
        <v>2.7777777777777777</v>
      </c>
      <c r="IW24" s="312" t="str">
        <f t="shared" si="114"/>
        <v>2.78</v>
      </c>
      <c r="IX24" s="130"/>
      <c r="IY24" s="130"/>
      <c r="IZ24" s="130"/>
      <c r="JA24" s="130"/>
      <c r="JB24" s="130"/>
      <c r="JC24" s="130"/>
      <c r="JD24" s="130"/>
      <c r="JE24" s="130"/>
      <c r="JF24" s="130"/>
      <c r="JG24" s="131"/>
    </row>
    <row r="25" spans="1:267" ht="18">
      <c r="A25" s="22">
        <v>30</v>
      </c>
      <c r="B25" s="43" t="s">
        <v>167</v>
      </c>
      <c r="C25" s="52" t="s">
        <v>263</v>
      </c>
      <c r="D25" s="57" t="s">
        <v>264</v>
      </c>
      <c r="E25" s="2" t="s">
        <v>265</v>
      </c>
      <c r="F25" s="2" t="s">
        <v>622</v>
      </c>
      <c r="G25" s="55" t="s">
        <v>266</v>
      </c>
      <c r="H25" s="37" t="s">
        <v>47</v>
      </c>
      <c r="I25" s="22" t="s">
        <v>267</v>
      </c>
      <c r="J25" s="18" t="s">
        <v>37</v>
      </c>
      <c r="K25" s="364" t="s">
        <v>38</v>
      </c>
      <c r="L25" s="365"/>
      <c r="M25" s="365"/>
      <c r="N25" s="365"/>
      <c r="O25" s="365"/>
      <c r="P25" s="365"/>
      <c r="Q25" s="365"/>
      <c r="R25" s="365"/>
      <c r="S25" s="365"/>
      <c r="T25" s="365"/>
      <c r="U25" s="365"/>
      <c r="V25" s="365"/>
      <c r="W25" s="365"/>
      <c r="X25" s="365"/>
      <c r="Y25" s="365"/>
      <c r="Z25" s="365"/>
      <c r="AA25" s="365"/>
      <c r="AB25" s="365"/>
      <c r="AC25" s="365"/>
      <c r="AD25" s="365"/>
      <c r="AE25" s="365"/>
      <c r="AF25" s="365"/>
      <c r="AG25" s="365"/>
      <c r="AH25" s="365"/>
      <c r="AI25" s="365"/>
      <c r="AJ25" s="365"/>
      <c r="AK25" s="365"/>
      <c r="AL25" s="365"/>
      <c r="AM25" s="365"/>
      <c r="AN25" s="365"/>
      <c r="AO25" s="365"/>
      <c r="AP25" s="365"/>
      <c r="AQ25" s="365"/>
      <c r="AR25" s="365"/>
      <c r="AS25" s="365"/>
      <c r="AT25" s="365"/>
      <c r="AU25" s="365"/>
      <c r="AV25" s="6">
        <v>5.7</v>
      </c>
      <c r="AW25" s="3" t="str">
        <f t="shared" si="0"/>
        <v>C</v>
      </c>
      <c r="AX25" s="4">
        <f t="shared" si="1"/>
        <v>2</v>
      </c>
      <c r="AY25" s="13" t="str">
        <f t="shared" si="2"/>
        <v>2.0</v>
      </c>
      <c r="AZ25" s="104"/>
      <c r="BA25" s="3" t="str">
        <f t="shared" si="3"/>
        <v>F</v>
      </c>
      <c r="BB25" s="4">
        <f t="shared" si="4"/>
        <v>0</v>
      </c>
      <c r="BC25" s="122" t="str">
        <f t="shared" si="5"/>
        <v>0.0</v>
      </c>
      <c r="BD25" s="149">
        <v>6</v>
      </c>
      <c r="BE25" s="240">
        <v>5</v>
      </c>
      <c r="BF25" s="217"/>
      <c r="BG25" s="218">
        <f t="shared" si="6"/>
        <v>5.4</v>
      </c>
      <c r="BH25" s="219">
        <f t="shared" si="7"/>
        <v>5.4</v>
      </c>
      <c r="BI25" s="220" t="str">
        <f t="shared" si="8"/>
        <v>D+</v>
      </c>
      <c r="BJ25" s="221">
        <f t="shared" si="9"/>
        <v>1.5</v>
      </c>
      <c r="BK25" s="221" t="str">
        <f t="shared" si="10"/>
        <v>1.5</v>
      </c>
      <c r="BL25" s="187">
        <v>2</v>
      </c>
      <c r="BM25" s="222">
        <v>2</v>
      </c>
      <c r="BN25" s="202">
        <v>6.5</v>
      </c>
      <c r="BO25" s="169">
        <v>3</v>
      </c>
      <c r="BP25" s="169"/>
      <c r="BQ25" s="218">
        <f t="shared" si="11"/>
        <v>4.4000000000000004</v>
      </c>
      <c r="BR25" s="219">
        <f t="shared" si="12"/>
        <v>4.4000000000000004</v>
      </c>
      <c r="BS25" s="220" t="str">
        <f t="shared" si="13"/>
        <v>D</v>
      </c>
      <c r="BT25" s="221">
        <f t="shared" si="14"/>
        <v>1</v>
      </c>
      <c r="BU25" s="221" t="str">
        <f t="shared" si="15"/>
        <v>1.0</v>
      </c>
      <c r="BV25" s="187">
        <v>4</v>
      </c>
      <c r="BW25" s="222">
        <v>4</v>
      </c>
      <c r="BX25" s="192">
        <v>5</v>
      </c>
      <c r="BY25" s="240">
        <v>5</v>
      </c>
      <c r="BZ25" s="240"/>
      <c r="CA25" s="218">
        <f t="shared" si="16"/>
        <v>5</v>
      </c>
      <c r="CB25" s="219">
        <f t="shared" si="17"/>
        <v>5</v>
      </c>
      <c r="CC25" s="220" t="str">
        <f t="shared" si="18"/>
        <v>D+</v>
      </c>
      <c r="CD25" s="221">
        <f t="shared" si="19"/>
        <v>1.5</v>
      </c>
      <c r="CE25" s="221" t="str">
        <f t="shared" si="20"/>
        <v>1.5</v>
      </c>
      <c r="CF25" s="187">
        <v>4</v>
      </c>
      <c r="CG25" s="222">
        <v>4</v>
      </c>
      <c r="CH25" s="149">
        <v>7</v>
      </c>
      <c r="CI25" s="190">
        <v>7</v>
      </c>
      <c r="CJ25" s="190"/>
      <c r="CK25" s="218">
        <f t="shared" si="21"/>
        <v>7</v>
      </c>
      <c r="CL25" s="219">
        <f t="shared" si="22"/>
        <v>7</v>
      </c>
      <c r="CM25" s="220" t="str">
        <f t="shared" si="23"/>
        <v>B</v>
      </c>
      <c r="CN25" s="221">
        <f t="shared" si="24"/>
        <v>3</v>
      </c>
      <c r="CO25" s="221" t="str">
        <f t="shared" si="25"/>
        <v>3.0</v>
      </c>
      <c r="CP25" s="187">
        <v>2</v>
      </c>
      <c r="CQ25" s="222">
        <v>2</v>
      </c>
      <c r="CR25" s="149">
        <v>6</v>
      </c>
      <c r="CS25" s="190">
        <v>8</v>
      </c>
      <c r="CT25" s="190"/>
      <c r="CU25" s="218">
        <f t="shared" si="26"/>
        <v>7.2</v>
      </c>
      <c r="CV25" s="219">
        <f t="shared" si="27"/>
        <v>7.2</v>
      </c>
      <c r="CW25" s="220" t="str">
        <f t="shared" si="28"/>
        <v>B</v>
      </c>
      <c r="CX25" s="221">
        <f t="shared" si="29"/>
        <v>3</v>
      </c>
      <c r="CY25" s="221" t="str">
        <f t="shared" si="30"/>
        <v>3.0</v>
      </c>
      <c r="CZ25" s="187">
        <v>1</v>
      </c>
      <c r="DA25" s="222">
        <v>1</v>
      </c>
      <c r="DB25" s="253">
        <v>6.3</v>
      </c>
      <c r="DC25" s="169">
        <v>5</v>
      </c>
      <c r="DD25" s="169"/>
      <c r="DE25" s="218">
        <f t="shared" si="31"/>
        <v>5.5</v>
      </c>
      <c r="DF25" s="219">
        <f t="shared" si="32"/>
        <v>5.5</v>
      </c>
      <c r="DG25" s="220" t="str">
        <f t="shared" si="33"/>
        <v>C</v>
      </c>
      <c r="DH25" s="221">
        <f t="shared" si="34"/>
        <v>2</v>
      </c>
      <c r="DI25" s="221" t="str">
        <f t="shared" si="35"/>
        <v>2.0</v>
      </c>
      <c r="DJ25" s="187">
        <v>2</v>
      </c>
      <c r="DK25" s="222">
        <v>2</v>
      </c>
      <c r="DL25" s="302">
        <f t="shared" si="36"/>
        <v>15</v>
      </c>
      <c r="DM25" s="311">
        <f t="shared" si="37"/>
        <v>1.7333333333333334</v>
      </c>
      <c r="DN25" s="313" t="str">
        <f t="shared" si="38"/>
        <v>1.73</v>
      </c>
      <c r="DO25" s="378" t="str">
        <f t="shared" si="39"/>
        <v>Lên lớp</v>
      </c>
      <c r="DP25" s="379">
        <f t="shared" si="40"/>
        <v>15</v>
      </c>
      <c r="DQ25" s="380">
        <f t="shared" si="41"/>
        <v>1.7333333333333334</v>
      </c>
      <c r="DR25" s="378" t="str">
        <f t="shared" si="42"/>
        <v>Lên lớp</v>
      </c>
      <c r="DT25" s="149">
        <v>5.6</v>
      </c>
      <c r="DU25" s="240">
        <v>7</v>
      </c>
      <c r="DV25" s="240"/>
      <c r="DW25" s="218">
        <f t="shared" si="43"/>
        <v>6.4</v>
      </c>
      <c r="DX25" s="219">
        <f t="shared" si="44"/>
        <v>6.4</v>
      </c>
      <c r="DY25" s="220" t="str">
        <f t="shared" si="45"/>
        <v>C</v>
      </c>
      <c r="DZ25" s="221">
        <f t="shared" si="46"/>
        <v>2</v>
      </c>
      <c r="EA25" s="221" t="str">
        <f t="shared" si="47"/>
        <v>2.0</v>
      </c>
      <c r="EB25" s="187">
        <v>4</v>
      </c>
      <c r="EC25" s="222">
        <v>4</v>
      </c>
      <c r="ED25" s="149">
        <v>5.3</v>
      </c>
      <c r="EE25" s="190">
        <v>5</v>
      </c>
      <c r="EF25" s="190"/>
      <c r="EG25" s="218">
        <f t="shared" si="48"/>
        <v>5.0999999999999996</v>
      </c>
      <c r="EH25" s="219">
        <f t="shared" si="49"/>
        <v>5.0999999999999996</v>
      </c>
      <c r="EI25" s="220" t="str">
        <f t="shared" si="50"/>
        <v>D+</v>
      </c>
      <c r="EJ25" s="221">
        <f t="shared" si="51"/>
        <v>1.5</v>
      </c>
      <c r="EK25" s="221" t="str">
        <f t="shared" si="52"/>
        <v>1.5</v>
      </c>
      <c r="EL25" s="187">
        <v>3</v>
      </c>
      <c r="EM25" s="222">
        <v>3</v>
      </c>
      <c r="EN25" s="210">
        <v>5</v>
      </c>
      <c r="EO25" s="190">
        <v>2</v>
      </c>
      <c r="EP25" s="499"/>
      <c r="EQ25" s="218">
        <f t="shared" si="53"/>
        <v>3.2</v>
      </c>
      <c r="ER25" s="219">
        <f t="shared" si="54"/>
        <v>3.2</v>
      </c>
      <c r="ES25" s="220" t="str">
        <f t="shared" si="55"/>
        <v>F</v>
      </c>
      <c r="ET25" s="221">
        <f t="shared" si="56"/>
        <v>0</v>
      </c>
      <c r="EU25" s="221" t="str">
        <f t="shared" si="57"/>
        <v>0.0</v>
      </c>
      <c r="EV25" s="187">
        <v>2</v>
      </c>
      <c r="EW25" s="222"/>
      <c r="EX25" s="396">
        <v>5.2</v>
      </c>
      <c r="EY25" s="257">
        <v>4</v>
      </c>
      <c r="EZ25" s="257"/>
      <c r="FA25" s="218">
        <f t="shared" si="58"/>
        <v>4.5</v>
      </c>
      <c r="FB25" s="219">
        <f t="shared" si="59"/>
        <v>4.5</v>
      </c>
      <c r="FC25" s="220" t="str">
        <f t="shared" si="60"/>
        <v>D</v>
      </c>
      <c r="FD25" s="221">
        <f t="shared" si="61"/>
        <v>1</v>
      </c>
      <c r="FE25" s="221" t="str">
        <f t="shared" si="62"/>
        <v>1.0</v>
      </c>
      <c r="FF25" s="187">
        <v>2</v>
      </c>
      <c r="FG25" s="222">
        <v>2</v>
      </c>
      <c r="FH25" s="149">
        <v>5.9</v>
      </c>
      <c r="FI25" s="190">
        <v>5</v>
      </c>
      <c r="FJ25" s="190"/>
      <c r="FK25" s="218">
        <f t="shared" si="63"/>
        <v>5.4</v>
      </c>
      <c r="FL25" s="219">
        <f t="shared" si="64"/>
        <v>5.4</v>
      </c>
      <c r="FM25" s="220" t="str">
        <f t="shared" si="65"/>
        <v>D+</v>
      </c>
      <c r="FN25" s="221">
        <f t="shared" si="66"/>
        <v>1.5</v>
      </c>
      <c r="FO25" s="221" t="str">
        <f t="shared" si="67"/>
        <v>1.5</v>
      </c>
      <c r="FP25" s="187">
        <v>4</v>
      </c>
      <c r="FQ25" s="222">
        <v>4</v>
      </c>
      <c r="FR25" s="302">
        <f t="shared" si="68"/>
        <v>15</v>
      </c>
      <c r="FS25" s="311">
        <f t="shared" si="69"/>
        <v>1.3666666666666667</v>
      </c>
      <c r="FT25" s="313" t="str">
        <f t="shared" si="70"/>
        <v>1.37</v>
      </c>
      <c r="FU25" s="190" t="str">
        <f t="shared" si="71"/>
        <v>Lên lớp</v>
      </c>
      <c r="FV25" s="530">
        <f t="shared" si="72"/>
        <v>30</v>
      </c>
      <c r="FW25" s="311">
        <f t="shared" si="73"/>
        <v>1.55</v>
      </c>
      <c r="FX25" s="313" t="str">
        <f t="shared" si="74"/>
        <v>1.55</v>
      </c>
      <c r="FY25" s="531">
        <f t="shared" si="75"/>
        <v>28</v>
      </c>
      <c r="FZ25" s="532">
        <f t="shared" si="76"/>
        <v>1.6607142857142858</v>
      </c>
      <c r="GA25" s="533" t="str">
        <f t="shared" si="77"/>
        <v>Lên lớp</v>
      </c>
      <c r="GB25" s="133"/>
      <c r="GC25" s="210">
        <v>5</v>
      </c>
      <c r="GD25" s="240">
        <v>1</v>
      </c>
      <c r="GE25" s="620"/>
      <c r="GF25" s="218">
        <f t="shared" si="115"/>
        <v>2.6</v>
      </c>
      <c r="GG25" s="219">
        <f t="shared" si="78"/>
        <v>2.6</v>
      </c>
      <c r="GH25" s="220" t="str">
        <f t="shared" si="79"/>
        <v>F</v>
      </c>
      <c r="GI25" s="221">
        <f t="shared" si="80"/>
        <v>0</v>
      </c>
      <c r="GJ25" s="221" t="str">
        <f t="shared" si="81"/>
        <v>0.0</v>
      </c>
      <c r="GK25" s="187">
        <v>2</v>
      </c>
      <c r="GL25" s="222"/>
      <c r="GM25" s="192">
        <v>5</v>
      </c>
      <c r="GN25" s="240">
        <v>5</v>
      </c>
      <c r="GO25" s="240"/>
      <c r="GP25" s="218">
        <f t="shared" si="82"/>
        <v>5</v>
      </c>
      <c r="GQ25" s="219">
        <f t="shared" si="83"/>
        <v>5</v>
      </c>
      <c r="GR25" s="220" t="str">
        <f t="shared" si="84"/>
        <v>D+</v>
      </c>
      <c r="GS25" s="221">
        <f t="shared" si="85"/>
        <v>1.5</v>
      </c>
      <c r="GT25" s="221" t="str">
        <f t="shared" si="86"/>
        <v>1.5</v>
      </c>
      <c r="GU25" s="187">
        <v>3</v>
      </c>
      <c r="GV25" s="222">
        <v>3</v>
      </c>
      <c r="GW25" s="149">
        <v>5.8</v>
      </c>
      <c r="GX25" s="620"/>
      <c r="GY25" s="620"/>
      <c r="GZ25" s="116">
        <f t="shared" si="87"/>
        <v>2.2999999999999998</v>
      </c>
      <c r="HA25" s="117">
        <f t="shared" si="88"/>
        <v>2.2999999999999998</v>
      </c>
      <c r="HB25" s="118" t="str">
        <f t="shared" si="89"/>
        <v>F</v>
      </c>
      <c r="HC25" s="119">
        <f t="shared" si="90"/>
        <v>0</v>
      </c>
      <c r="HD25" s="119" t="str">
        <f t="shared" si="91"/>
        <v>0.0</v>
      </c>
      <c r="HE25" s="187">
        <v>4</v>
      </c>
      <c r="HF25" s="138"/>
      <c r="HG25" s="149">
        <v>5.9</v>
      </c>
      <c r="HH25" s="240">
        <v>5</v>
      </c>
      <c r="HI25" s="240"/>
      <c r="HJ25" s="218">
        <f t="shared" si="92"/>
        <v>5.4</v>
      </c>
      <c r="HK25" s="219">
        <f t="shared" si="93"/>
        <v>5.4</v>
      </c>
      <c r="HL25" s="220" t="str">
        <f t="shared" si="94"/>
        <v>D+</v>
      </c>
      <c r="HM25" s="221">
        <f t="shared" si="95"/>
        <v>1.5</v>
      </c>
      <c r="HN25" s="221" t="str">
        <f t="shared" si="96"/>
        <v>1.5</v>
      </c>
      <c r="HO25" s="187">
        <v>3</v>
      </c>
      <c r="HP25" s="222">
        <v>3</v>
      </c>
      <c r="HQ25" s="149">
        <v>5.4</v>
      </c>
      <c r="HR25" s="190">
        <v>5</v>
      </c>
      <c r="HS25" s="190"/>
      <c r="HT25" s="116">
        <f t="shared" si="97"/>
        <v>5.2</v>
      </c>
      <c r="HU25" s="117">
        <f t="shared" si="98"/>
        <v>5.2</v>
      </c>
      <c r="HV25" s="118" t="str">
        <f t="shared" si="99"/>
        <v>D+</v>
      </c>
      <c r="HW25" s="119">
        <f t="shared" si="100"/>
        <v>1.5</v>
      </c>
      <c r="HX25" s="119" t="str">
        <f t="shared" si="101"/>
        <v>1.5</v>
      </c>
      <c r="HY25" s="187">
        <v>2</v>
      </c>
      <c r="HZ25" s="138">
        <v>2</v>
      </c>
      <c r="IA25" s="149">
        <v>5.3</v>
      </c>
      <c r="IB25" s="190">
        <v>5</v>
      </c>
      <c r="IC25" s="190"/>
      <c r="ID25" s="116">
        <f t="shared" si="102"/>
        <v>5.0999999999999996</v>
      </c>
      <c r="IE25" s="117">
        <f t="shared" si="103"/>
        <v>5.0999999999999996</v>
      </c>
      <c r="IF25" s="118" t="str">
        <f t="shared" si="104"/>
        <v>D+</v>
      </c>
      <c r="IG25" s="119">
        <f t="shared" si="105"/>
        <v>1.5</v>
      </c>
      <c r="IH25" s="119" t="str">
        <f t="shared" si="106"/>
        <v>1.5</v>
      </c>
      <c r="II25" s="187">
        <v>2</v>
      </c>
      <c r="IJ25" s="138">
        <v>2</v>
      </c>
      <c r="IK25" s="149">
        <v>5</v>
      </c>
      <c r="IL25" s="240">
        <v>5</v>
      </c>
      <c r="IM25" s="240"/>
      <c r="IN25" s="116">
        <f t="shared" si="107"/>
        <v>5</v>
      </c>
      <c r="IO25" s="117">
        <f t="shared" si="108"/>
        <v>5</v>
      </c>
      <c r="IP25" s="118" t="str">
        <f t="shared" si="109"/>
        <v>D+</v>
      </c>
      <c r="IQ25" s="119">
        <f t="shared" si="110"/>
        <v>1.5</v>
      </c>
      <c r="IR25" s="119" t="str">
        <f t="shared" si="111"/>
        <v>1.5</v>
      </c>
      <c r="IS25" s="187">
        <v>2</v>
      </c>
      <c r="IT25" s="138">
        <v>2</v>
      </c>
      <c r="IU25" s="302">
        <f t="shared" si="112"/>
        <v>18</v>
      </c>
      <c r="IV25" s="311">
        <f t="shared" si="113"/>
        <v>1</v>
      </c>
      <c r="IW25" s="313" t="str">
        <f t="shared" si="114"/>
        <v>1.00</v>
      </c>
      <c r="IX25" s="132"/>
      <c r="IY25" s="132"/>
      <c r="IZ25" s="132"/>
      <c r="JA25" s="132"/>
      <c r="JB25" s="132"/>
      <c r="JC25" s="132"/>
      <c r="JD25" s="132"/>
      <c r="JE25" s="132"/>
      <c r="JF25" s="132"/>
      <c r="JG25" s="133"/>
    </row>
    <row r="26" spans="1:267" ht="18">
      <c r="A26" s="554"/>
      <c r="B26" s="555"/>
      <c r="C26" s="555"/>
      <c r="D26" s="556"/>
      <c r="E26" s="556"/>
      <c r="F26" s="556"/>
      <c r="G26" s="557"/>
      <c r="H26" s="558"/>
      <c r="I26" s="554"/>
      <c r="J26" s="554"/>
      <c r="K26" s="554"/>
      <c r="L26" s="554"/>
      <c r="M26" s="554"/>
      <c r="N26" s="554"/>
      <c r="O26" s="554"/>
      <c r="P26" s="554"/>
      <c r="Q26" s="554"/>
      <c r="R26" s="554"/>
      <c r="S26" s="554"/>
      <c r="T26" s="554"/>
      <c r="U26" s="554"/>
      <c r="V26" s="554"/>
      <c r="W26" s="554"/>
      <c r="X26" s="554"/>
      <c r="Y26" s="554"/>
      <c r="Z26" s="554"/>
      <c r="AA26" s="554"/>
      <c r="AB26" s="554"/>
      <c r="AC26" s="554"/>
      <c r="AD26" s="554"/>
      <c r="AE26" s="554"/>
      <c r="AF26" s="554"/>
      <c r="AG26" s="554"/>
      <c r="AH26" s="554"/>
      <c r="AI26" s="554"/>
      <c r="AJ26" s="554"/>
      <c r="AK26" s="554"/>
      <c r="AL26" s="554"/>
      <c r="AM26" s="554"/>
      <c r="AN26" s="554"/>
      <c r="AO26" s="554"/>
      <c r="AP26" s="554"/>
      <c r="AQ26" s="554"/>
      <c r="AR26" s="554"/>
      <c r="AS26" s="554"/>
      <c r="AT26" s="554"/>
      <c r="AU26" s="554"/>
      <c r="AV26" s="559"/>
      <c r="AW26" s="560"/>
      <c r="AX26" s="561"/>
      <c r="AY26" s="562"/>
      <c r="AZ26" s="563"/>
      <c r="BA26" s="560"/>
      <c r="BB26" s="561"/>
      <c r="BC26" s="562"/>
      <c r="BD26" s="564"/>
      <c r="BE26" s="565"/>
      <c r="BF26" s="564"/>
      <c r="BG26" s="566"/>
      <c r="BH26" s="567"/>
      <c r="BI26" s="568"/>
      <c r="BJ26" s="569"/>
      <c r="BK26" s="569"/>
      <c r="BL26" s="570"/>
      <c r="BM26" s="571"/>
      <c r="BN26" s="572"/>
      <c r="BO26" s="573"/>
      <c r="BP26" s="573"/>
      <c r="BQ26" s="566"/>
      <c r="BR26" s="567"/>
      <c r="BS26" s="568"/>
      <c r="BT26" s="569"/>
      <c r="BU26" s="569"/>
      <c r="BV26" s="570"/>
      <c r="BW26" s="571"/>
      <c r="BX26" s="574"/>
      <c r="BY26" s="565"/>
      <c r="BZ26" s="565"/>
      <c r="CA26" s="566"/>
      <c r="CB26" s="567"/>
      <c r="CC26" s="568"/>
      <c r="CD26" s="569"/>
      <c r="CE26" s="569"/>
      <c r="CF26" s="570"/>
      <c r="CG26" s="571"/>
      <c r="CH26" s="564"/>
      <c r="CI26" s="575"/>
      <c r="CJ26" s="575"/>
      <c r="CK26" s="566"/>
      <c r="CL26" s="567"/>
      <c r="CM26" s="568"/>
      <c r="CN26" s="569"/>
      <c r="CO26" s="569"/>
      <c r="CP26" s="570"/>
      <c r="CQ26" s="571"/>
      <c r="CR26" s="564"/>
      <c r="CS26" s="575"/>
      <c r="CT26" s="575"/>
      <c r="CU26" s="566"/>
      <c r="CV26" s="567"/>
      <c r="CW26" s="568"/>
      <c r="CX26" s="569"/>
      <c r="CY26" s="569"/>
      <c r="CZ26" s="570"/>
      <c r="DA26" s="571"/>
      <c r="DB26" s="576"/>
      <c r="DC26" s="573"/>
      <c r="DD26" s="573"/>
      <c r="DE26" s="566"/>
      <c r="DF26" s="567"/>
      <c r="DG26" s="568"/>
      <c r="DH26" s="569"/>
      <c r="DI26" s="569"/>
      <c r="DJ26" s="570"/>
      <c r="DK26" s="571"/>
      <c r="DL26" s="577"/>
      <c r="DM26" s="578"/>
      <c r="DN26" s="579"/>
      <c r="DO26" s="463"/>
      <c r="DP26" s="580"/>
      <c r="DQ26" s="581"/>
      <c r="DR26" s="463"/>
      <c r="DT26" s="564"/>
      <c r="DU26" s="565"/>
      <c r="DV26" s="565"/>
      <c r="DW26" s="566"/>
      <c r="DX26" s="567"/>
      <c r="DY26" s="568"/>
      <c r="DZ26" s="569"/>
      <c r="EA26" s="569"/>
      <c r="EB26" s="570"/>
      <c r="EC26" s="571"/>
      <c r="ED26" s="564"/>
      <c r="EE26" s="575"/>
      <c r="EF26" s="575"/>
      <c r="EG26" s="566"/>
      <c r="EH26" s="567"/>
      <c r="EI26" s="568"/>
      <c r="EJ26" s="569"/>
      <c r="EK26" s="569"/>
      <c r="EL26" s="570"/>
      <c r="EM26" s="571"/>
      <c r="EN26" s="582"/>
      <c r="EO26" s="575"/>
      <c r="EP26" s="583"/>
      <c r="EQ26" s="566"/>
      <c r="ER26" s="567"/>
      <c r="ES26" s="568"/>
      <c r="ET26" s="569"/>
      <c r="EU26" s="569"/>
      <c r="EV26" s="570"/>
      <c r="EW26" s="571"/>
      <c r="EX26" s="575"/>
      <c r="EY26" s="584"/>
      <c r="EZ26" s="584"/>
      <c r="FA26" s="566"/>
      <c r="FB26" s="567"/>
      <c r="FC26" s="568"/>
      <c r="FD26" s="569"/>
      <c r="FE26" s="569"/>
      <c r="FF26" s="570"/>
      <c r="FG26" s="571"/>
      <c r="FH26" s="564"/>
      <c r="FI26" s="575"/>
      <c r="FJ26" s="575"/>
      <c r="FK26" s="566"/>
      <c r="FL26" s="567"/>
      <c r="FM26" s="568"/>
      <c r="FN26" s="569"/>
      <c r="FO26" s="569"/>
      <c r="FP26" s="570"/>
      <c r="FQ26" s="571"/>
      <c r="FR26" s="577"/>
      <c r="FS26" s="578"/>
      <c r="FT26" s="579"/>
      <c r="FU26" s="575"/>
      <c r="FV26" s="577"/>
      <c r="FW26" s="578"/>
      <c r="FX26" s="579"/>
      <c r="FY26" s="585"/>
      <c r="FZ26" s="586"/>
      <c r="GA26" s="587"/>
      <c r="GB26" s="72"/>
      <c r="GC26" s="72"/>
      <c r="GD26" s="72"/>
      <c r="GE26" s="72"/>
      <c r="GF26" s="72"/>
      <c r="GG26" s="72"/>
      <c r="GH26" s="72"/>
      <c r="GI26" s="72"/>
      <c r="GJ26" s="72"/>
      <c r="GK26" s="72"/>
      <c r="GL26" s="72"/>
      <c r="GM26" s="72"/>
      <c r="GN26" s="72"/>
      <c r="GO26" s="72"/>
      <c r="GP26" s="72"/>
      <c r="GQ26" s="72"/>
      <c r="GR26" s="72"/>
      <c r="GS26" s="72"/>
      <c r="GT26" s="72"/>
      <c r="GU26" s="72"/>
      <c r="GV26" s="72"/>
      <c r="GW26" s="72"/>
      <c r="GX26" s="72"/>
      <c r="GY26" s="72"/>
      <c r="GZ26" s="72"/>
      <c r="HA26" s="72"/>
      <c r="HB26" s="72"/>
      <c r="HC26" s="72"/>
      <c r="HD26" s="72"/>
      <c r="HE26" s="72"/>
      <c r="HF26" s="72"/>
      <c r="HG26" s="72"/>
      <c r="HH26" s="72"/>
      <c r="HI26" s="72"/>
      <c r="HJ26" s="72"/>
      <c r="HK26" s="72"/>
      <c r="HL26" s="72"/>
      <c r="HM26" s="72"/>
      <c r="HN26" s="72"/>
      <c r="HO26" s="72"/>
      <c r="HP26" s="72"/>
      <c r="HQ26" s="72"/>
      <c r="HR26" s="72"/>
      <c r="HS26" s="72"/>
      <c r="HT26" s="72"/>
      <c r="HU26" s="72"/>
      <c r="HV26" s="72"/>
      <c r="HW26" s="72"/>
      <c r="HX26" s="72"/>
      <c r="HY26" s="72"/>
      <c r="HZ26" s="72"/>
      <c r="IA26" s="72"/>
      <c r="IB26" s="72"/>
      <c r="IC26" s="72"/>
      <c r="ID26" s="72"/>
      <c r="IE26" s="72"/>
      <c r="IF26" s="72"/>
      <c r="IG26" s="72"/>
      <c r="IH26" s="72"/>
      <c r="II26" s="72"/>
      <c r="IJ26" s="72"/>
      <c r="IK26" s="72"/>
      <c r="IL26" s="72"/>
      <c r="IM26" s="72"/>
      <c r="IN26" s="72"/>
      <c r="IO26" s="72"/>
      <c r="IP26" s="72"/>
      <c r="IQ26" s="72"/>
      <c r="IR26" s="72"/>
      <c r="IS26" s="72"/>
      <c r="IT26" s="72"/>
    </row>
    <row r="27" spans="1:267" ht="18">
      <c r="A27" s="554"/>
      <c r="B27" s="555"/>
      <c r="C27" s="555"/>
      <c r="D27" s="556"/>
      <c r="E27" s="556"/>
      <c r="F27" s="556"/>
      <c r="G27" s="557"/>
      <c r="H27" s="558"/>
      <c r="I27" s="554"/>
      <c r="J27" s="554"/>
      <c r="K27" s="554"/>
      <c r="L27" s="554"/>
      <c r="M27" s="554"/>
      <c r="N27" s="554"/>
      <c r="O27" s="554"/>
      <c r="P27" s="554"/>
      <c r="Q27" s="554"/>
      <c r="R27" s="554"/>
      <c r="S27" s="554"/>
      <c r="T27" s="554"/>
      <c r="U27" s="554"/>
      <c r="V27" s="554"/>
      <c r="W27" s="554"/>
      <c r="X27" s="554"/>
      <c r="Y27" s="554"/>
      <c r="Z27" s="554"/>
      <c r="AA27" s="554"/>
      <c r="AB27" s="554"/>
      <c r="AC27" s="554"/>
      <c r="AD27" s="554"/>
      <c r="AE27" s="554"/>
      <c r="AF27" s="554"/>
      <c r="AG27" s="554"/>
      <c r="AH27" s="554"/>
      <c r="AI27" s="554"/>
      <c r="AJ27" s="554"/>
      <c r="AK27" s="554"/>
      <c r="AL27" s="554"/>
      <c r="AM27" s="554"/>
      <c r="AN27" s="554"/>
      <c r="AO27" s="554"/>
      <c r="AP27" s="554"/>
      <c r="AQ27" s="554"/>
      <c r="AR27" s="554"/>
      <c r="AS27" s="554"/>
      <c r="AT27" s="554"/>
      <c r="AU27" s="554"/>
      <c r="AV27" s="559"/>
      <c r="AW27" s="560"/>
      <c r="AX27" s="561"/>
      <c r="AY27" s="562"/>
      <c r="AZ27" s="563"/>
      <c r="BA27" s="560"/>
      <c r="BB27" s="561"/>
      <c r="BC27" s="562"/>
      <c r="BD27" s="564"/>
      <c r="BE27" s="565"/>
      <c r="BF27" s="564"/>
      <c r="BG27" s="566"/>
      <c r="BH27" s="567"/>
      <c r="BI27" s="568"/>
      <c r="BJ27" s="569"/>
      <c r="BK27" s="569"/>
      <c r="BL27" s="570"/>
      <c r="BM27" s="571"/>
      <c r="BN27" s="572"/>
      <c r="BO27" s="573"/>
      <c r="BP27" s="573"/>
      <c r="BQ27" s="566"/>
      <c r="BR27" s="567"/>
      <c r="BS27" s="568"/>
      <c r="BT27" s="569"/>
      <c r="BU27" s="569"/>
      <c r="BV27" s="570"/>
      <c r="BW27" s="571"/>
      <c r="BX27" s="574"/>
      <c r="BY27" s="565"/>
      <c r="BZ27" s="565"/>
      <c r="CA27" s="566"/>
      <c r="CB27" s="567"/>
      <c r="CC27" s="568"/>
      <c r="CD27" s="569"/>
      <c r="CE27" s="569"/>
      <c r="CF27" s="570"/>
      <c r="CG27" s="571"/>
      <c r="CH27" s="564"/>
      <c r="CI27" s="575"/>
      <c r="CJ27" s="575"/>
      <c r="CK27" s="566"/>
      <c r="CL27" s="567"/>
      <c r="CM27" s="568"/>
      <c r="CN27" s="569"/>
      <c r="CO27" s="569"/>
      <c r="CP27" s="570"/>
      <c r="CQ27" s="571"/>
      <c r="CR27" s="564"/>
      <c r="CS27" s="575"/>
      <c r="CT27" s="575"/>
      <c r="CU27" s="566"/>
      <c r="CV27" s="567"/>
      <c r="CW27" s="568"/>
      <c r="CX27" s="569"/>
      <c r="CY27" s="569"/>
      <c r="CZ27" s="570"/>
      <c r="DA27" s="571"/>
      <c r="DB27" s="576"/>
      <c r="DC27" s="573"/>
      <c r="DD27" s="573"/>
      <c r="DE27" s="566"/>
      <c r="DF27" s="567"/>
      <c r="DG27" s="568"/>
      <c r="DH27" s="569"/>
      <c r="DI27" s="569"/>
      <c r="DJ27" s="570"/>
      <c r="DK27" s="571"/>
      <c r="DL27" s="577"/>
      <c r="DM27" s="578"/>
      <c r="DN27" s="579"/>
      <c r="DO27" s="463"/>
      <c r="DP27" s="580"/>
      <c r="DQ27" s="581"/>
      <c r="DR27" s="463"/>
      <c r="DT27" s="564"/>
      <c r="DU27" s="565"/>
      <c r="DV27" s="565"/>
      <c r="DW27" s="566"/>
      <c r="DX27" s="567"/>
      <c r="DY27" s="568"/>
      <c r="DZ27" s="569"/>
      <c r="EA27" s="569"/>
      <c r="EB27" s="570"/>
      <c r="EC27" s="571"/>
      <c r="ED27" s="564"/>
      <c r="EE27" s="575"/>
      <c r="EF27" s="575"/>
      <c r="EG27" s="566"/>
      <c r="EH27" s="567"/>
      <c r="EI27" s="568"/>
      <c r="EJ27" s="569"/>
      <c r="EK27" s="569"/>
      <c r="EL27" s="570"/>
      <c r="EM27" s="571"/>
      <c r="EN27" s="582"/>
      <c r="EO27" s="575"/>
      <c r="EP27" s="583"/>
      <c r="EQ27" s="566"/>
      <c r="ER27" s="567"/>
      <c r="ES27" s="568"/>
      <c r="ET27" s="569"/>
      <c r="EU27" s="569"/>
      <c r="EV27" s="570"/>
      <c r="EW27" s="571"/>
      <c r="EX27" s="575"/>
      <c r="EY27" s="584"/>
      <c r="EZ27" s="584"/>
      <c r="FA27" s="566"/>
      <c r="FB27" s="567"/>
      <c r="FC27" s="568"/>
      <c r="FD27" s="569"/>
      <c r="FE27" s="569"/>
      <c r="FF27" s="570"/>
      <c r="FG27" s="571"/>
      <c r="FH27" s="564"/>
      <c r="FI27" s="575"/>
      <c r="FJ27" s="575"/>
      <c r="FK27" s="566"/>
      <c r="FL27" s="567"/>
      <c r="FM27" s="568"/>
      <c r="FN27" s="569"/>
      <c r="FO27" s="569"/>
      <c r="FP27" s="570"/>
      <c r="FQ27" s="571"/>
      <c r="FR27" s="577"/>
      <c r="FS27" s="578"/>
      <c r="FT27" s="579"/>
      <c r="FU27" s="575"/>
      <c r="FV27" s="577"/>
      <c r="FW27" s="578"/>
      <c r="FX27" s="579"/>
      <c r="FY27" s="585"/>
      <c r="FZ27" s="586"/>
      <c r="GA27" s="587"/>
      <c r="GB27" s="72"/>
      <c r="GC27" s="72"/>
      <c r="GD27" s="72"/>
      <c r="GE27" s="72"/>
      <c r="GF27" s="72"/>
      <c r="GG27" s="72"/>
      <c r="GH27" s="72"/>
      <c r="GI27" s="72"/>
      <c r="GJ27" s="72"/>
      <c r="GK27" s="72"/>
      <c r="GL27" s="72"/>
      <c r="GM27" s="72"/>
      <c r="GN27" s="72"/>
      <c r="GO27" s="72"/>
      <c r="GP27" s="72"/>
      <c r="GQ27" s="72"/>
      <c r="GR27" s="72"/>
      <c r="GS27" s="72"/>
      <c r="GT27" s="72"/>
      <c r="GU27" s="72"/>
      <c r="GV27" s="72"/>
      <c r="GW27" s="72"/>
      <c r="GX27" s="72"/>
      <c r="GY27" s="72"/>
      <c r="GZ27" s="72"/>
      <c r="HA27" s="72"/>
      <c r="HB27" s="72"/>
      <c r="HC27" s="72"/>
      <c r="HD27" s="72"/>
      <c r="HE27" s="72"/>
      <c r="HF27" s="72"/>
      <c r="HG27" s="72"/>
      <c r="HH27" s="72"/>
      <c r="HI27" s="72"/>
      <c r="HJ27" s="72"/>
      <c r="HK27" s="72"/>
      <c r="HL27" s="72"/>
      <c r="HM27" s="72"/>
      <c r="HN27" s="72"/>
      <c r="HO27" s="72"/>
      <c r="HP27" s="72"/>
      <c r="HQ27" s="72"/>
      <c r="HR27" s="72"/>
      <c r="HS27" s="72"/>
      <c r="HT27" s="72"/>
      <c r="HU27" s="72"/>
      <c r="HV27" s="72"/>
      <c r="HW27" s="72"/>
      <c r="HX27" s="72"/>
      <c r="HY27" s="72"/>
      <c r="HZ27" s="72"/>
      <c r="IA27" s="72"/>
      <c r="IB27" s="72"/>
      <c r="IC27" s="72"/>
      <c r="ID27" s="72"/>
      <c r="IE27" s="72"/>
      <c r="IF27" s="72"/>
      <c r="IG27" s="72"/>
      <c r="IH27" s="72"/>
      <c r="II27" s="72"/>
      <c r="IJ27" s="72"/>
      <c r="IK27" s="72"/>
      <c r="IL27" s="72"/>
      <c r="IM27" s="72"/>
      <c r="IN27" s="72"/>
      <c r="IO27" s="72"/>
      <c r="IP27" s="72"/>
      <c r="IQ27" s="72"/>
      <c r="IR27" s="72"/>
      <c r="IS27" s="72"/>
      <c r="IT27" s="72"/>
    </row>
    <row r="28" spans="1:267" ht="18">
      <c r="A28" s="554"/>
      <c r="B28" s="555"/>
      <c r="C28" s="555"/>
      <c r="D28" s="556"/>
      <c r="E28" s="556"/>
      <c r="F28" s="556"/>
      <c r="G28" s="557"/>
      <c r="H28" s="558"/>
      <c r="I28" s="554"/>
      <c r="J28" s="554"/>
      <c r="K28" s="554"/>
      <c r="L28" s="554"/>
      <c r="M28" s="554"/>
      <c r="N28" s="554"/>
      <c r="O28" s="554"/>
      <c r="P28" s="554"/>
      <c r="Q28" s="554"/>
      <c r="R28" s="554"/>
      <c r="S28" s="554"/>
      <c r="T28" s="554"/>
      <c r="U28" s="554"/>
      <c r="V28" s="554"/>
      <c r="W28" s="554"/>
      <c r="X28" s="554"/>
      <c r="Y28" s="554"/>
      <c r="Z28" s="554"/>
      <c r="AA28" s="554"/>
      <c r="AB28" s="554"/>
      <c r="AC28" s="554"/>
      <c r="AD28" s="554"/>
      <c r="AE28" s="554"/>
      <c r="AF28" s="554"/>
      <c r="AG28" s="554"/>
      <c r="AH28" s="554"/>
      <c r="AI28" s="554"/>
      <c r="AJ28" s="554"/>
      <c r="AK28" s="554"/>
      <c r="AL28" s="554"/>
      <c r="AM28" s="554"/>
      <c r="AN28" s="554"/>
      <c r="AO28" s="554"/>
      <c r="AP28" s="554"/>
      <c r="AQ28" s="554"/>
      <c r="AR28" s="554"/>
      <c r="AS28" s="554"/>
      <c r="AT28" s="554"/>
      <c r="AU28" s="554"/>
      <c r="AV28" s="559"/>
      <c r="AW28" s="560"/>
      <c r="AX28" s="561"/>
      <c r="AY28" s="562"/>
      <c r="AZ28" s="563"/>
      <c r="BA28" s="560"/>
      <c r="BB28" s="561"/>
      <c r="BC28" s="562"/>
      <c r="BD28" s="564"/>
      <c r="BE28" s="565"/>
      <c r="BF28" s="564"/>
      <c r="BG28" s="566"/>
      <c r="BH28" s="567"/>
      <c r="BI28" s="568"/>
      <c r="BJ28" s="569"/>
      <c r="BK28" s="569"/>
      <c r="BL28" s="570"/>
      <c r="BM28" s="571"/>
      <c r="BN28" s="572"/>
      <c r="BO28" s="573"/>
      <c r="BP28" s="573"/>
      <c r="BQ28" s="566"/>
      <c r="BR28" s="567"/>
      <c r="BS28" s="568"/>
      <c r="BT28" s="569"/>
      <c r="BU28" s="569"/>
      <c r="BV28" s="570"/>
      <c r="BW28" s="571"/>
      <c r="BX28" s="574"/>
      <c r="BY28" s="565"/>
      <c r="BZ28" s="565"/>
      <c r="CA28" s="566"/>
      <c r="CB28" s="567"/>
      <c r="CC28" s="568"/>
      <c r="CD28" s="569"/>
      <c r="CE28" s="569"/>
      <c r="CF28" s="570"/>
      <c r="CG28" s="571"/>
      <c r="CH28" s="564"/>
      <c r="CI28" s="575"/>
      <c r="CJ28" s="575"/>
      <c r="CK28" s="566"/>
      <c r="CL28" s="567"/>
      <c r="CM28" s="568"/>
      <c r="CN28" s="569"/>
      <c r="CO28" s="569"/>
      <c r="CP28" s="570"/>
      <c r="CQ28" s="571"/>
      <c r="CR28" s="564"/>
      <c r="CS28" s="575"/>
      <c r="CT28" s="575"/>
      <c r="CU28" s="566"/>
      <c r="CV28" s="567"/>
      <c r="CW28" s="568"/>
      <c r="CX28" s="569"/>
      <c r="CY28" s="569"/>
      <c r="CZ28" s="570"/>
      <c r="DA28" s="571"/>
      <c r="DB28" s="576"/>
      <c r="DC28" s="573"/>
      <c r="DD28" s="573"/>
      <c r="DE28" s="566"/>
      <c r="DF28" s="567"/>
      <c r="DG28" s="568"/>
      <c r="DH28" s="569"/>
      <c r="DI28" s="569"/>
      <c r="DJ28" s="570"/>
      <c r="DK28" s="571"/>
      <c r="DL28" s="577"/>
      <c r="DM28" s="578"/>
      <c r="DN28" s="579"/>
      <c r="DO28" s="463"/>
      <c r="DP28" s="580"/>
      <c r="DQ28" s="581"/>
      <c r="DR28" s="463"/>
      <c r="DT28" s="564"/>
      <c r="DU28" s="565"/>
      <c r="DV28" s="565"/>
      <c r="DW28" s="566"/>
      <c r="DX28" s="567"/>
      <c r="DY28" s="568"/>
      <c r="DZ28" s="569"/>
      <c r="EA28" s="569"/>
      <c r="EB28" s="570"/>
      <c r="EC28" s="571"/>
      <c r="ED28" s="564"/>
      <c r="EE28" s="575"/>
      <c r="EF28" s="575"/>
      <c r="EG28" s="566"/>
      <c r="EH28" s="567"/>
      <c r="EI28" s="568"/>
      <c r="EJ28" s="569"/>
      <c r="EK28" s="569"/>
      <c r="EL28" s="570"/>
      <c r="EM28" s="571"/>
      <c r="EN28" s="582"/>
      <c r="EO28" s="575"/>
      <c r="EP28" s="583"/>
      <c r="EQ28" s="566"/>
      <c r="ER28" s="567"/>
      <c r="ES28" s="568"/>
      <c r="ET28" s="569"/>
      <c r="EU28" s="569"/>
      <c r="EV28" s="570"/>
      <c r="EW28" s="571"/>
      <c r="EX28" s="575"/>
      <c r="EY28" s="584"/>
      <c r="EZ28" s="584"/>
      <c r="FA28" s="566"/>
      <c r="FB28" s="567"/>
      <c r="FC28" s="568"/>
      <c r="FD28" s="569"/>
      <c r="FE28" s="569"/>
      <c r="FF28" s="570"/>
      <c r="FG28" s="571"/>
      <c r="FH28" s="564"/>
      <c r="FI28" s="575"/>
      <c r="FJ28" s="575"/>
      <c r="FK28" s="566"/>
      <c r="FL28" s="567"/>
      <c r="FM28" s="568"/>
      <c r="FN28" s="569"/>
      <c r="FO28" s="569"/>
      <c r="FP28" s="570"/>
      <c r="FQ28" s="571"/>
      <c r="FR28" s="577"/>
      <c r="FS28" s="578"/>
      <c r="FT28" s="579"/>
      <c r="FU28" s="575"/>
      <c r="FV28" s="577"/>
      <c r="FW28" s="578"/>
      <c r="FX28" s="579"/>
      <c r="FY28" s="585"/>
      <c r="FZ28" s="586"/>
      <c r="GA28" s="587"/>
      <c r="GB28" s="72"/>
      <c r="GC28" s="72"/>
      <c r="GD28" s="72"/>
      <c r="GE28" s="72"/>
      <c r="GF28" s="72"/>
      <c r="GG28" s="72"/>
      <c r="GH28" s="72"/>
      <c r="GI28" s="72"/>
      <c r="GJ28" s="72"/>
      <c r="GK28" s="72"/>
      <c r="GL28" s="72"/>
      <c r="GM28" s="72"/>
      <c r="GN28" s="72"/>
      <c r="GO28" s="72"/>
      <c r="GP28" s="72"/>
      <c r="GQ28" s="72"/>
      <c r="GR28" s="72"/>
      <c r="GS28" s="72"/>
      <c r="GT28" s="72"/>
      <c r="GU28" s="72"/>
      <c r="GV28" s="72"/>
      <c r="GW28" s="72"/>
      <c r="GX28" s="72"/>
      <c r="GY28" s="72"/>
      <c r="GZ28" s="72"/>
      <c r="HA28" s="72"/>
      <c r="HB28" s="72"/>
      <c r="HC28" s="72"/>
      <c r="HD28" s="72"/>
      <c r="HE28" s="72"/>
      <c r="HF28" s="72"/>
      <c r="HG28" s="72"/>
      <c r="HH28" s="72"/>
      <c r="HI28" s="72"/>
      <c r="HJ28" s="72"/>
      <c r="HK28" s="72"/>
      <c r="HL28" s="72"/>
      <c r="HM28" s="72"/>
      <c r="HN28" s="72"/>
      <c r="HO28" s="72"/>
      <c r="HP28" s="72"/>
      <c r="HQ28" s="72"/>
      <c r="HR28" s="72"/>
      <c r="HS28" s="72"/>
      <c r="HT28" s="72"/>
      <c r="HU28" s="72"/>
      <c r="HV28" s="72"/>
      <c r="HW28" s="72"/>
      <c r="HX28" s="72"/>
      <c r="HY28" s="72"/>
      <c r="HZ28" s="72"/>
      <c r="IA28" s="72"/>
      <c r="IB28" s="72"/>
      <c r="IC28" s="72"/>
      <c r="ID28" s="72"/>
      <c r="IE28" s="72"/>
      <c r="IF28" s="72"/>
      <c r="IG28" s="72"/>
      <c r="IH28" s="72"/>
      <c r="II28" s="72"/>
      <c r="IJ28" s="72"/>
      <c r="IK28" s="72"/>
      <c r="IL28" s="72"/>
      <c r="IM28" s="72"/>
      <c r="IN28" s="72"/>
      <c r="IO28" s="72"/>
      <c r="IP28" s="72"/>
      <c r="IQ28" s="72"/>
      <c r="IR28" s="72"/>
      <c r="IS28" s="72"/>
      <c r="IT28" s="72"/>
    </row>
    <row r="30" spans="1:267" ht="18">
      <c r="A30" s="22">
        <v>6</v>
      </c>
      <c r="B30" s="43" t="s">
        <v>167</v>
      </c>
      <c r="C30" s="52" t="s">
        <v>180</v>
      </c>
      <c r="D30" s="548" t="s">
        <v>181</v>
      </c>
      <c r="E30" s="549" t="s">
        <v>182</v>
      </c>
      <c r="F30" s="624" t="s">
        <v>1254</v>
      </c>
      <c r="G30" s="21" t="s">
        <v>183</v>
      </c>
      <c r="H30" s="37" t="s">
        <v>47</v>
      </c>
      <c r="I30" s="22" t="s">
        <v>59</v>
      </c>
      <c r="J30" s="18" t="s">
        <v>37</v>
      </c>
      <c r="K30" s="364" t="s">
        <v>38</v>
      </c>
      <c r="L30" s="365"/>
      <c r="M30" s="365"/>
      <c r="N30" s="365"/>
      <c r="O30" s="365"/>
      <c r="P30" s="365"/>
      <c r="Q30" s="365"/>
      <c r="R30" s="365"/>
      <c r="S30" s="365"/>
      <c r="T30" s="365"/>
      <c r="U30" s="365"/>
      <c r="V30" s="365"/>
      <c r="W30" s="365"/>
      <c r="X30" s="365"/>
      <c r="Y30" s="365"/>
      <c r="Z30" s="365"/>
      <c r="AA30" s="365"/>
      <c r="AB30" s="365"/>
      <c r="AC30" s="365"/>
      <c r="AD30" s="365"/>
      <c r="AE30" s="365"/>
      <c r="AF30" s="365"/>
      <c r="AG30" s="365"/>
      <c r="AH30" s="365"/>
      <c r="AI30" s="365"/>
      <c r="AJ30" s="365"/>
      <c r="AK30" s="365"/>
      <c r="AL30" s="365"/>
      <c r="AM30" s="365"/>
      <c r="AN30" s="365"/>
      <c r="AO30" s="365"/>
      <c r="AP30" s="365"/>
      <c r="AQ30" s="365"/>
      <c r="AR30" s="365"/>
      <c r="AS30" s="365"/>
      <c r="AT30" s="365"/>
      <c r="AU30" s="365"/>
      <c r="AV30" s="6">
        <v>7.3</v>
      </c>
      <c r="AW30" s="3" t="str">
        <f>IF(AV30&gt;=8.5,"A",IF(AV30&gt;=8,"B+",IF(AV30&gt;=7,"B",IF(AV30&gt;=6.5,"C+",IF(AV30&gt;=5.5,"C",IF(AV30&gt;=5,"D+",IF(AV30&gt;=4,"D","F")))))))</f>
        <v>B</v>
      </c>
      <c r="AX30" s="4">
        <f>IF(AW30="A",4,IF(AW30="B+",3.5,IF(AW30="B",3,IF(AW30="C+",2.5,IF(AW30="C",2,IF(AW30="D+",1.5,IF(AW30="D",1,0)))))))</f>
        <v>3</v>
      </c>
      <c r="AY30" s="13" t="str">
        <f>TEXT(AX30,"0.0")</f>
        <v>3.0</v>
      </c>
      <c r="AZ30" s="15">
        <v>6</v>
      </c>
      <c r="BA30" s="3" t="str">
        <f>IF(AZ30&gt;=8.5,"A",IF(AZ30&gt;=8,"B+",IF(AZ30&gt;=7,"B",IF(AZ30&gt;=6.5,"C+",IF(AZ30&gt;=5.5,"C",IF(AZ30&gt;=5,"D+",IF(AZ30&gt;=4,"D","F")))))))</f>
        <v>C</v>
      </c>
      <c r="BB30" s="4">
        <f>IF(BA30="A",4,IF(BA30="B+",3.5,IF(BA30="B",3,IF(BA30="C+",2.5,IF(BA30="C",2,IF(BA30="D+",1.5,IF(BA30="D",1,0)))))))</f>
        <v>2</v>
      </c>
      <c r="BC30" s="122" t="str">
        <f>TEXT(BB30,"0.0")</f>
        <v>2.0</v>
      </c>
      <c r="BD30" s="171">
        <v>2.4</v>
      </c>
      <c r="BE30" s="239"/>
      <c r="BF30" s="215"/>
      <c r="BG30" s="116">
        <f>ROUND((BD30*0.4+BE30*0.6),1)</f>
        <v>1</v>
      </c>
      <c r="BH30" s="117">
        <f>ROUND(MAX((BD30*0.4+BE30*0.6),(BD30*0.4+BF30*0.6)),1)</f>
        <v>1</v>
      </c>
      <c r="BI30" s="118" t="str">
        <f>IF(BH30&gt;=8.5,"A",IF(BH30&gt;=8,"B+",IF(BH30&gt;=7,"B",IF(BH30&gt;=6.5,"C+",IF(BH30&gt;=5.5,"C",IF(BH30&gt;=5,"D+",IF(BH30&gt;=4,"D","F")))))))</f>
        <v>F</v>
      </c>
      <c r="BJ30" s="119">
        <f>IF(BI30="A",4,IF(BI30="B+",3.5,IF(BI30="B",3,IF(BI30="C+",2.5,IF(BI30="C",2,IF(BI30="D+",1.5,IF(BI30="D",1,0)))))))</f>
        <v>0</v>
      </c>
      <c r="BK30" s="119" t="str">
        <f>TEXT(BJ30,"0.0")</f>
        <v>0.0</v>
      </c>
      <c r="BL30" s="137">
        <v>2</v>
      </c>
      <c r="BM30" s="138"/>
      <c r="BN30" s="200">
        <v>5.5</v>
      </c>
      <c r="BO30" s="225">
        <v>3</v>
      </c>
      <c r="BP30" s="225"/>
      <c r="BQ30" s="116">
        <f>ROUND((BN30*0.4+BO30*0.6),1)</f>
        <v>4</v>
      </c>
      <c r="BR30" s="117">
        <f>ROUND(MAX((BN30*0.4+BO30*0.6),(BN30*0.4+BP30*0.6)),1)</f>
        <v>4</v>
      </c>
      <c r="BS30" s="118" t="str">
        <f>IF(BR30&gt;=8.5,"A",IF(BR30&gt;=8,"B+",IF(BR30&gt;=7,"B",IF(BR30&gt;=6.5,"C+",IF(BR30&gt;=5.5,"C",IF(BR30&gt;=5,"D+",IF(BR30&gt;=4,"D","F")))))))</f>
        <v>D</v>
      </c>
      <c r="BT30" s="119">
        <f>IF(BS30="A",4,IF(BS30="B+",3.5,IF(BS30="B",3,IF(BS30="C+",2.5,IF(BS30="C",2,IF(BS30="D+",1.5,IF(BS30="D",1,0)))))))</f>
        <v>1</v>
      </c>
      <c r="BU30" s="119" t="str">
        <f>TEXT(BT30,"0.0")</f>
        <v>1.0</v>
      </c>
      <c r="BV30" s="137">
        <v>4</v>
      </c>
      <c r="BW30" s="138">
        <v>4</v>
      </c>
      <c r="BX30" s="191">
        <v>6.3</v>
      </c>
      <c r="BY30" s="239">
        <v>8</v>
      </c>
      <c r="BZ30" s="239"/>
      <c r="CA30" s="116">
        <f>ROUND((BX30*0.4+BY30*0.6),1)</f>
        <v>7.3</v>
      </c>
      <c r="CB30" s="117">
        <f>ROUND(MAX((BX30*0.4+BY30*0.6),(BX30*0.4+BZ30*0.6)),1)</f>
        <v>7.3</v>
      </c>
      <c r="CC30" s="118" t="str">
        <f>IF(CB30&gt;=8.5,"A",IF(CB30&gt;=8,"B+",IF(CB30&gt;=7,"B",IF(CB30&gt;=6.5,"C+",IF(CB30&gt;=5.5,"C",IF(CB30&gt;=5,"D+",IF(CB30&gt;=4,"D","F")))))))</f>
        <v>B</v>
      </c>
      <c r="CD30" s="119">
        <f>IF(CC30="A",4,IF(CC30="B+",3.5,IF(CC30="B",3,IF(CC30="C+",2.5,IF(CC30="C",2,IF(CC30="D+",1.5,IF(CC30="D",1,0)))))))</f>
        <v>3</v>
      </c>
      <c r="CE30" s="119" t="str">
        <f>TEXT(CD30,"0.0")</f>
        <v>3.0</v>
      </c>
      <c r="CF30" s="137">
        <v>4</v>
      </c>
      <c r="CG30" s="138">
        <v>4</v>
      </c>
      <c r="CH30" s="148">
        <v>6.7</v>
      </c>
      <c r="CI30" s="189">
        <v>7</v>
      </c>
      <c r="CJ30" s="189"/>
      <c r="CK30" s="116">
        <f>ROUND((CH30*0.4+CI30*0.6),1)</f>
        <v>6.9</v>
      </c>
      <c r="CL30" s="117">
        <f>ROUND(MAX((CH30*0.4+CI30*0.6),(CH30*0.4+CJ30*0.6)),1)</f>
        <v>6.9</v>
      </c>
      <c r="CM30" s="118" t="str">
        <f>IF(CL30&gt;=8.5,"A",IF(CL30&gt;=8,"B+",IF(CL30&gt;=7,"B",IF(CL30&gt;=6.5,"C+",IF(CL30&gt;=5.5,"C",IF(CL30&gt;=5,"D+",IF(CL30&gt;=4,"D","F")))))))</f>
        <v>C+</v>
      </c>
      <c r="CN30" s="119">
        <f>IF(CM30="A",4,IF(CM30="B+",3.5,IF(CM30="B",3,IF(CM30="C+",2.5,IF(CM30="C",2,IF(CM30="D+",1.5,IF(CM30="D",1,0)))))))</f>
        <v>2.5</v>
      </c>
      <c r="CO30" s="119" t="str">
        <f>TEXT(CN30,"0.0")</f>
        <v>2.5</v>
      </c>
      <c r="CP30" s="137">
        <v>2</v>
      </c>
      <c r="CQ30" s="138">
        <v>2</v>
      </c>
      <c r="CR30" s="148">
        <v>7.3</v>
      </c>
      <c r="CS30" s="189">
        <v>7</v>
      </c>
      <c r="CT30" s="189"/>
      <c r="CU30" s="116">
        <f>ROUND((CR30*0.4+CS30*0.6),1)</f>
        <v>7.1</v>
      </c>
      <c r="CV30" s="117">
        <f>ROUND(MAX((CR30*0.4+CS30*0.6),(CR30*0.4+CT30*0.6)),1)</f>
        <v>7.1</v>
      </c>
      <c r="CW30" s="118" t="str">
        <f>IF(CV30&gt;=8.5,"A",IF(CV30&gt;=8,"B+",IF(CV30&gt;=7,"B",IF(CV30&gt;=6.5,"C+",IF(CV30&gt;=5.5,"C",IF(CV30&gt;=5,"D+",IF(CV30&gt;=4,"D","F")))))))</f>
        <v>B</v>
      </c>
      <c r="CX30" s="119">
        <f>IF(CW30="A",4,IF(CW30="B+",3.5,IF(CW30="B",3,IF(CW30="C+",2.5,IF(CW30="C",2,IF(CW30="D+",1.5,IF(CW30="D",1,0)))))))</f>
        <v>3</v>
      </c>
      <c r="CY30" s="119" t="str">
        <f>TEXT(CX30,"0.0")</f>
        <v>3.0</v>
      </c>
      <c r="CZ30" s="137">
        <v>1</v>
      </c>
      <c r="DA30" s="157">
        <v>1</v>
      </c>
      <c r="DB30" s="248">
        <v>6.3</v>
      </c>
      <c r="DC30" s="225">
        <v>7</v>
      </c>
      <c r="DD30" s="225"/>
      <c r="DE30" s="116">
        <f>ROUND((DB30*0.4+DC30*0.6),1)</f>
        <v>6.7</v>
      </c>
      <c r="DF30" s="117">
        <f>ROUND(MAX((DB30*0.4+DC30*0.6),(DB30*0.4+DD30*0.6)),1)</f>
        <v>6.7</v>
      </c>
      <c r="DG30" s="118" t="str">
        <f>IF(DF30&gt;=8.5,"A",IF(DF30&gt;=8,"B+",IF(DF30&gt;=7,"B",IF(DF30&gt;=6.5,"C+",IF(DF30&gt;=5.5,"C",IF(DF30&gt;=5,"D+",IF(DF30&gt;=4,"D","F")))))))</f>
        <v>C+</v>
      </c>
      <c r="DH30" s="119">
        <f>IF(DG30="A",4,IF(DG30="B+",3.5,IF(DG30="B",3,IF(DG30="C+",2.5,IF(DG30="C",2,IF(DG30="D+",1.5,IF(DG30="D",1,0)))))))</f>
        <v>2.5</v>
      </c>
      <c r="DI30" s="119" t="str">
        <f>TEXT(DH30,"0.0")</f>
        <v>2.5</v>
      </c>
      <c r="DJ30" s="137">
        <v>2</v>
      </c>
      <c r="DK30" s="138">
        <v>2</v>
      </c>
      <c r="DL30" s="301">
        <f>BL30+BV30+CF30+CP30+CZ30+DJ30</f>
        <v>15</v>
      </c>
      <c r="DM30" s="310">
        <f>(BJ30*BL30+BT30*BV30+CD30*CF30+CN30*CP30+CX30*CZ30+DH30*DJ30)/DL30</f>
        <v>1.9333333333333333</v>
      </c>
      <c r="DN30" s="312" t="str">
        <f>TEXT(DM30,"0.00")</f>
        <v>1.93</v>
      </c>
      <c r="DO30" s="296" t="str">
        <f>IF(AND(DM30&lt;0.8),"Cảnh báo KQHT","Lên lớp")</f>
        <v>Lên lớp</v>
      </c>
      <c r="DP30" s="297">
        <f>BM30+BW30+CG30+CQ30+DA30+DK30</f>
        <v>13</v>
      </c>
      <c r="DQ30" s="298">
        <f xml:space="preserve"> (BM30*BJ30+BT30*BW30+CD30*CG30+CN30*CQ30+CX30*DA30+DH30*DK30)/DP30</f>
        <v>2.2307692307692308</v>
      </c>
      <c r="DR30" s="296" t="str">
        <f>IF(AND(DQ30&lt;1.2),"Cảnh báo KQHT","Lên lớp")</f>
        <v>Lên lớp</v>
      </c>
      <c r="DT30" s="171">
        <v>3.1</v>
      </c>
      <c r="DU30" s="239"/>
      <c r="DV30" s="239"/>
      <c r="DW30" s="116">
        <f>ROUND((DT30*0.4+DU30*0.6),1)</f>
        <v>1.2</v>
      </c>
      <c r="DX30" s="117">
        <f>ROUND(MAX((DT30*0.4+DU30*0.6),(DT30*0.4+DV30*0.6)),1)</f>
        <v>1.2</v>
      </c>
      <c r="DY30" s="118" t="str">
        <f>IF(DX30&gt;=8.5,"A",IF(DX30&gt;=8,"B+",IF(DX30&gt;=7,"B",IF(DX30&gt;=6.5,"C+",IF(DX30&gt;=5.5,"C",IF(DX30&gt;=5,"D+",IF(DX30&gt;=4,"D","F")))))))</f>
        <v>F</v>
      </c>
      <c r="DZ30" s="119">
        <f>IF(DY30="A",4,IF(DY30="B+",3.5,IF(DY30="B",3,IF(DY30="C+",2.5,IF(DY30="C",2,IF(DY30="D+",1.5,IF(DY30="D",1,0)))))))</f>
        <v>0</v>
      </c>
      <c r="EA30" s="119" t="str">
        <f>TEXT(DZ30,"0.0")</f>
        <v>0.0</v>
      </c>
      <c r="EB30" s="137">
        <v>4</v>
      </c>
      <c r="EC30" s="138"/>
      <c r="ED30" s="148">
        <v>5.6</v>
      </c>
      <c r="EE30" s="189">
        <v>5</v>
      </c>
      <c r="EF30" s="189"/>
      <c r="EG30" s="116">
        <f>ROUND((ED30*0.4+EE30*0.6),1)</f>
        <v>5.2</v>
      </c>
      <c r="EH30" s="117">
        <f>ROUND(MAX((ED30*0.4+EE30*0.6),(ED30*0.4+EF30*0.6)),1)</f>
        <v>5.2</v>
      </c>
      <c r="EI30" s="118" t="str">
        <f>IF(EH30&gt;=8.5,"A",IF(EH30&gt;=8,"B+",IF(EH30&gt;=7,"B",IF(EH30&gt;=6.5,"C+",IF(EH30&gt;=5.5,"C",IF(EH30&gt;=5,"D+",IF(EH30&gt;=4,"D","F")))))))</f>
        <v>D+</v>
      </c>
      <c r="EJ30" s="119">
        <f>IF(EI30="A",4,IF(EI30="B+",3.5,IF(EI30="B",3,IF(EI30="C+",2.5,IF(EI30="C",2,IF(EI30="D+",1.5,IF(EI30="D",1,0)))))))</f>
        <v>1.5</v>
      </c>
      <c r="EK30" s="119" t="str">
        <f>TEXT(EJ30,"0.0")</f>
        <v>1.5</v>
      </c>
      <c r="EL30" s="137">
        <v>3</v>
      </c>
      <c r="EM30" s="138">
        <v>3</v>
      </c>
      <c r="EN30" s="209">
        <v>5.6</v>
      </c>
      <c r="EO30" s="236"/>
      <c r="EP30" s="236"/>
      <c r="EQ30" s="116">
        <f>ROUND((EN30*0.4+EO30*0.6),1)</f>
        <v>2.2000000000000002</v>
      </c>
      <c r="ER30" s="117">
        <f>ROUND(MAX((EN30*0.4+EO30*0.6),(EN30*0.4+EP30*0.6)),1)</f>
        <v>2.2000000000000002</v>
      </c>
      <c r="ES30" s="118" t="str">
        <f>IF(ER30&gt;=8.5,"A",IF(ER30&gt;=8,"B+",IF(ER30&gt;=7,"B",IF(ER30&gt;=6.5,"C+",IF(ER30&gt;=5.5,"C",IF(ER30&gt;=5,"D+",IF(ER30&gt;=4,"D","F")))))))</f>
        <v>F</v>
      </c>
      <c r="ET30" s="119">
        <f>IF(ES30="A",4,IF(ES30="B+",3.5,IF(ES30="B",3,IF(ES30="C+",2.5,IF(ES30="C",2,IF(ES30="D+",1.5,IF(ES30="D",1,0)))))))</f>
        <v>0</v>
      </c>
      <c r="EU30" s="119" t="str">
        <f>TEXT(ET30,"0.0")</f>
        <v>0.0</v>
      </c>
      <c r="EV30" s="137">
        <v>2</v>
      </c>
      <c r="EW30" s="138"/>
      <c r="EX30" s="395"/>
      <c r="EY30" s="256"/>
      <c r="EZ30" s="256"/>
      <c r="FA30" s="116">
        <f>ROUND((EX30*0.4+EY30*0.6),1)</f>
        <v>0</v>
      </c>
      <c r="FB30" s="117">
        <f>ROUND(MAX((EX30*0.4+EY30*0.6),(EX30*0.4+EZ30*0.6)),1)</f>
        <v>0</v>
      </c>
      <c r="FC30" s="118" t="str">
        <f>IF(FB30&gt;=8.5,"A",IF(FB30&gt;=8,"B+",IF(FB30&gt;=7,"B",IF(FB30&gt;=6.5,"C+",IF(FB30&gt;=5.5,"C",IF(FB30&gt;=5,"D+",IF(FB30&gt;=4,"D","F")))))))</f>
        <v>F</v>
      </c>
      <c r="FD30" s="119">
        <f>IF(FC30="A",4,IF(FC30="B+",3.5,IF(FC30="B",3,IF(FC30="C+",2.5,IF(FC30="C",2,IF(FC30="D+",1.5,IF(FC30="D",1,0)))))))</f>
        <v>0</v>
      </c>
      <c r="FE30" s="119" t="str">
        <f>TEXT(FD30,"0.0")</f>
        <v>0.0</v>
      </c>
      <c r="FF30" s="137">
        <v>2</v>
      </c>
      <c r="FG30" s="138"/>
      <c r="FH30" s="171">
        <v>2.2999999999999998</v>
      </c>
      <c r="FI30" s="189"/>
      <c r="FJ30" s="189"/>
      <c r="FK30" s="116">
        <f>ROUND((FH30*0.4+FI30*0.6),1)</f>
        <v>0.9</v>
      </c>
      <c r="FL30" s="117">
        <f>ROUND(MAX((FH30*0.4+FI30*0.6),(FH30*0.4+FJ30*0.6)),1)</f>
        <v>0.9</v>
      </c>
      <c r="FM30" s="118" t="str">
        <f>IF(FL30&gt;=8.5,"A",IF(FL30&gt;=8,"B+",IF(FL30&gt;=7,"B",IF(FL30&gt;=6.5,"C+",IF(FL30&gt;=5.5,"C",IF(FL30&gt;=5,"D+",IF(FL30&gt;=4,"D","F")))))))</f>
        <v>F</v>
      </c>
      <c r="FN30" s="119">
        <f>IF(FM30="A",4,IF(FM30="B+",3.5,IF(FM30="B",3,IF(FM30="C+",2.5,IF(FM30="C",2,IF(FM30="D+",1.5,IF(FM30="D",1,0)))))))</f>
        <v>0</v>
      </c>
      <c r="FO30" s="119" t="str">
        <f>TEXT(FN30,"0.0")</f>
        <v>0.0</v>
      </c>
      <c r="FP30" s="137">
        <v>4</v>
      </c>
      <c r="FQ30" s="138"/>
      <c r="FR30" s="301">
        <f>EB30+EL30+EV30+FF30+FP30</f>
        <v>15</v>
      </c>
      <c r="FS30" s="310">
        <f>(DZ30*EB30+EJ30*EL30+ET30*EV30+FD30*FF30+FN30*FP30)/FR30</f>
        <v>0.3</v>
      </c>
      <c r="FT30" s="312" t="str">
        <f>TEXT(FS30,"0.00")</f>
        <v>0.30</v>
      </c>
      <c r="FU30" s="534" t="str">
        <f>IF(AND(FS30&lt;1),"Cảnh báo KQHT","Lên lớp")</f>
        <v>Cảnh báo KQHT</v>
      </c>
      <c r="FV30" s="526">
        <f>DL30+FR30</f>
        <v>30</v>
      </c>
      <c r="FW30" s="310">
        <f>(DL30*DM30+FR30*FS30)/FV30</f>
        <v>1.1166666666666667</v>
      </c>
      <c r="FX30" s="312" t="str">
        <f>TEXT(FW30,"0.00")</f>
        <v>1.12</v>
      </c>
      <c r="FY30" s="527">
        <f>FQ30+FG30+EW30+EM30+EC30+DK30+DA30+CQ30+CG30+BW30+BM30</f>
        <v>16</v>
      </c>
      <c r="FZ30" s="528">
        <f>(FQ30*FN30+FG30*FD30+EW30*ET30+EM30*EJ30+EC30*DZ30+DK30*DH30+DA30*CX30+CQ30*CN30+CG30*CD30+BW30*BT30+BM30*BJ30)/FY30</f>
        <v>2.09375</v>
      </c>
      <c r="GA30" s="529" t="str">
        <f>IF(AND(FZ30&lt;1.2),"Cảnh báo KQHT","Lên lớp")</f>
        <v>Lên lớp</v>
      </c>
      <c r="GB30" s="535" t="s">
        <v>929</v>
      </c>
      <c r="GC30" s="129"/>
      <c r="GD30" s="130"/>
      <c r="GE30" s="130"/>
      <c r="GF30" s="130"/>
      <c r="GG30" s="130"/>
      <c r="GH30" s="130"/>
      <c r="GI30" s="130"/>
      <c r="GJ30" s="130"/>
      <c r="GK30" s="130"/>
      <c r="GL30" s="131"/>
      <c r="GM30" s="129"/>
      <c r="GN30" s="130"/>
      <c r="GO30" s="130"/>
      <c r="GP30" s="130"/>
      <c r="GQ30" s="130"/>
      <c r="GR30" s="130"/>
      <c r="GS30" s="130"/>
      <c r="GT30" s="130"/>
      <c r="GU30" s="130"/>
      <c r="GV30" s="131"/>
      <c r="GW30" s="129"/>
      <c r="GX30" s="130"/>
      <c r="GY30" s="130"/>
      <c r="GZ30" s="130"/>
      <c r="HA30" s="130"/>
      <c r="HB30" s="130"/>
      <c r="HC30" s="130"/>
      <c r="HD30" s="130"/>
      <c r="HE30" s="130"/>
      <c r="HF30" s="131"/>
      <c r="HG30" s="129"/>
      <c r="HH30" s="130"/>
      <c r="HI30" s="130"/>
      <c r="HJ30" s="130"/>
      <c r="HK30" s="130"/>
      <c r="HL30" s="130"/>
      <c r="HM30" s="130"/>
      <c r="HN30" s="130"/>
      <c r="HO30" s="130"/>
      <c r="HP30" s="131"/>
      <c r="HQ30" s="129"/>
      <c r="HR30" s="130"/>
      <c r="HS30" s="130"/>
      <c r="HT30" s="130"/>
      <c r="HU30" s="130"/>
      <c r="HV30" s="130"/>
      <c r="HW30" s="130"/>
      <c r="HX30" s="130"/>
      <c r="HY30" s="130"/>
      <c r="HZ30" s="131"/>
      <c r="IA30" s="621"/>
      <c r="IB30" s="621"/>
      <c r="IC30" s="621"/>
      <c r="ID30" s="621"/>
      <c r="IE30" s="621"/>
      <c r="IF30" s="621"/>
      <c r="IG30" s="621"/>
      <c r="IH30" s="621"/>
      <c r="II30" s="621"/>
      <c r="IJ30" s="621"/>
      <c r="IK30" s="129"/>
      <c r="IL30" s="130"/>
      <c r="IM30" s="130"/>
      <c r="IN30" s="130"/>
      <c r="IO30" s="130"/>
      <c r="IP30" s="130"/>
      <c r="IQ30" s="130"/>
      <c r="IR30" s="130"/>
      <c r="IS30" s="130"/>
      <c r="IT30" s="131"/>
    </row>
    <row r="31" spans="1:267" ht="18">
      <c r="A31" s="22">
        <v>20</v>
      </c>
      <c r="B31" s="43" t="s">
        <v>167</v>
      </c>
      <c r="C31" s="52" t="s">
        <v>228</v>
      </c>
      <c r="D31" s="546" t="s">
        <v>229</v>
      </c>
      <c r="E31" s="547" t="s">
        <v>230</v>
      </c>
      <c r="F31" s="624" t="s">
        <v>1255</v>
      </c>
      <c r="G31" s="55" t="s">
        <v>231</v>
      </c>
      <c r="H31" s="37" t="s">
        <v>36</v>
      </c>
      <c r="I31" s="22" t="s">
        <v>631</v>
      </c>
      <c r="J31" s="18" t="s">
        <v>37</v>
      </c>
      <c r="K31" s="364" t="s">
        <v>38</v>
      </c>
      <c r="L31" s="365"/>
      <c r="M31" s="365"/>
      <c r="N31" s="365"/>
      <c r="O31" s="365"/>
      <c r="P31" s="365"/>
      <c r="Q31" s="365"/>
      <c r="R31" s="365"/>
      <c r="S31" s="365"/>
      <c r="T31" s="365"/>
      <c r="U31" s="365"/>
      <c r="V31" s="365"/>
      <c r="W31" s="365"/>
      <c r="X31" s="365"/>
      <c r="Y31" s="365"/>
      <c r="Z31" s="365"/>
      <c r="AA31" s="365"/>
      <c r="AB31" s="365"/>
      <c r="AC31" s="365"/>
      <c r="AD31" s="365"/>
      <c r="AE31" s="365"/>
      <c r="AF31" s="365"/>
      <c r="AG31" s="365"/>
      <c r="AH31" s="365"/>
      <c r="AI31" s="365"/>
      <c r="AJ31" s="365"/>
      <c r="AK31" s="365"/>
      <c r="AL31" s="365"/>
      <c r="AM31" s="365"/>
      <c r="AN31" s="365"/>
      <c r="AO31" s="365"/>
      <c r="AP31" s="365"/>
      <c r="AQ31" s="365"/>
      <c r="AR31" s="365"/>
      <c r="AS31" s="365"/>
      <c r="AT31" s="365"/>
      <c r="AU31" s="365"/>
      <c r="AV31" s="6">
        <v>5.7</v>
      </c>
      <c r="AW31" s="3" t="str">
        <f>IF(AV31&gt;=8.5,"A",IF(AV31&gt;=8,"B+",IF(AV31&gt;=7,"B",IF(AV31&gt;=6.5,"C+",IF(AV31&gt;=5.5,"C",IF(AV31&gt;=5,"D+",IF(AV31&gt;=4,"D","F")))))))</f>
        <v>C</v>
      </c>
      <c r="AX31" s="4">
        <f>IF(AW31="A",4,IF(AW31="B+",3.5,IF(AW31="B",3,IF(AW31="C+",2.5,IF(AW31="C",2,IF(AW31="D+",1.5,IF(AW31="D",1,0)))))))</f>
        <v>2</v>
      </c>
      <c r="AY31" s="13" t="str">
        <f>TEXT(AX31,"0.0")</f>
        <v>2.0</v>
      </c>
      <c r="AZ31" s="15">
        <v>6</v>
      </c>
      <c r="BA31" s="3" t="str">
        <f>IF(AZ31&gt;=8.5,"A",IF(AZ31&gt;=8,"B+",IF(AZ31&gt;=7,"B",IF(AZ31&gt;=6.5,"C+",IF(AZ31&gt;=5.5,"C",IF(AZ31&gt;=5,"D+",IF(AZ31&gt;=4,"D","F")))))))</f>
        <v>C</v>
      </c>
      <c r="BB31" s="4">
        <f>IF(BA31="A",4,IF(BA31="B+",3.5,IF(BA31="B",3,IF(BA31="C+",2.5,IF(BA31="C",2,IF(BA31="D+",1.5,IF(BA31="D",1,0)))))))</f>
        <v>2</v>
      </c>
      <c r="BC31" s="122" t="str">
        <f>TEXT(BB31,"0.0")</f>
        <v>2.0</v>
      </c>
      <c r="BD31" s="171">
        <v>0</v>
      </c>
      <c r="BE31" s="239"/>
      <c r="BF31" s="215"/>
      <c r="BG31" s="116">
        <f>ROUND((BD31*0.4+BE31*0.6),1)</f>
        <v>0</v>
      </c>
      <c r="BH31" s="117">
        <f>ROUND(MAX((BD31*0.4+BE31*0.6),(BD31*0.4+BF31*0.6)),1)</f>
        <v>0</v>
      </c>
      <c r="BI31" s="118" t="str">
        <f>IF(BH31&gt;=8.5,"A",IF(BH31&gt;=8,"B+",IF(BH31&gt;=7,"B",IF(BH31&gt;=6.5,"C+",IF(BH31&gt;=5.5,"C",IF(BH31&gt;=5,"D+",IF(BH31&gt;=4,"D","F")))))))</f>
        <v>F</v>
      </c>
      <c r="BJ31" s="119">
        <f>IF(BI31="A",4,IF(BI31="B+",3.5,IF(BI31="B",3,IF(BI31="C+",2.5,IF(BI31="C",2,IF(BI31="D+",1.5,IF(BI31="D",1,0)))))))</f>
        <v>0</v>
      </c>
      <c r="BK31" s="119" t="str">
        <f>TEXT(BJ31,"0.0")</f>
        <v>0.0</v>
      </c>
      <c r="BL31" s="137">
        <v>2</v>
      </c>
      <c r="BM31" s="138"/>
      <c r="BN31" s="200">
        <v>7</v>
      </c>
      <c r="BO31" s="225">
        <v>4</v>
      </c>
      <c r="BP31" s="225"/>
      <c r="BQ31" s="116">
        <f>ROUND((BN31*0.4+BO31*0.6),1)</f>
        <v>5.2</v>
      </c>
      <c r="BR31" s="117">
        <f>ROUND(MAX((BN31*0.4+BO31*0.6),(BN31*0.4+BP31*0.6)),1)</f>
        <v>5.2</v>
      </c>
      <c r="BS31" s="118" t="str">
        <f>IF(BR31&gt;=8.5,"A",IF(BR31&gt;=8,"B+",IF(BR31&gt;=7,"B",IF(BR31&gt;=6.5,"C+",IF(BR31&gt;=5.5,"C",IF(BR31&gt;=5,"D+",IF(BR31&gt;=4,"D","F")))))))</f>
        <v>D+</v>
      </c>
      <c r="BT31" s="119">
        <f>IF(BS31="A",4,IF(BS31="B+",3.5,IF(BS31="B",3,IF(BS31="C+",2.5,IF(BS31="C",2,IF(BS31="D+",1.5,IF(BS31="D",1,0)))))))</f>
        <v>1.5</v>
      </c>
      <c r="BU31" s="119" t="str">
        <f>TEXT(BT31,"0.0")</f>
        <v>1.5</v>
      </c>
      <c r="BV31" s="137">
        <v>4</v>
      </c>
      <c r="BW31" s="138">
        <v>4</v>
      </c>
      <c r="BX31" s="191">
        <v>5</v>
      </c>
      <c r="BY31" s="239">
        <v>7</v>
      </c>
      <c r="BZ31" s="239"/>
      <c r="CA31" s="116">
        <f>ROUND((BX31*0.4+BY31*0.6),1)</f>
        <v>6.2</v>
      </c>
      <c r="CB31" s="117">
        <f>ROUND(MAX((BX31*0.4+BY31*0.6),(BX31*0.4+BZ31*0.6)),1)</f>
        <v>6.2</v>
      </c>
      <c r="CC31" s="118" t="str">
        <f>IF(CB31&gt;=8.5,"A",IF(CB31&gt;=8,"B+",IF(CB31&gt;=7,"B",IF(CB31&gt;=6.5,"C+",IF(CB31&gt;=5.5,"C",IF(CB31&gt;=5,"D+",IF(CB31&gt;=4,"D","F")))))))</f>
        <v>C</v>
      </c>
      <c r="CD31" s="119">
        <f>IF(CC31="A",4,IF(CC31="B+",3.5,IF(CC31="B",3,IF(CC31="C+",2.5,IF(CC31="C",2,IF(CC31="D+",1.5,IF(CC31="D",1,0)))))))</f>
        <v>2</v>
      </c>
      <c r="CE31" s="119" t="str">
        <f>TEXT(CD31,"0.0")</f>
        <v>2.0</v>
      </c>
      <c r="CF31" s="137">
        <v>4</v>
      </c>
      <c r="CG31" s="138">
        <v>4</v>
      </c>
      <c r="CH31" s="148">
        <v>5</v>
      </c>
      <c r="CI31" s="189">
        <v>5</v>
      </c>
      <c r="CJ31" s="189"/>
      <c r="CK31" s="116">
        <f>ROUND((CH31*0.4+CI31*0.6),1)</f>
        <v>5</v>
      </c>
      <c r="CL31" s="117">
        <f>ROUND(MAX((CH31*0.4+CI31*0.6),(CH31*0.4+CJ31*0.6)),1)</f>
        <v>5</v>
      </c>
      <c r="CM31" s="118" t="str">
        <f>IF(CL31&gt;=8.5,"A",IF(CL31&gt;=8,"B+",IF(CL31&gt;=7,"B",IF(CL31&gt;=6.5,"C+",IF(CL31&gt;=5.5,"C",IF(CL31&gt;=5,"D+",IF(CL31&gt;=4,"D","F")))))))</f>
        <v>D+</v>
      </c>
      <c r="CN31" s="119">
        <f>IF(CM31="A",4,IF(CM31="B+",3.5,IF(CM31="B",3,IF(CM31="C+",2.5,IF(CM31="C",2,IF(CM31="D+",1.5,IF(CM31="D",1,0)))))))</f>
        <v>1.5</v>
      </c>
      <c r="CO31" s="119" t="str">
        <f>TEXT(CN31,"0.0")</f>
        <v>1.5</v>
      </c>
      <c r="CP31" s="137">
        <v>2</v>
      </c>
      <c r="CQ31" s="138">
        <v>2</v>
      </c>
      <c r="CR31" s="148">
        <v>7.3</v>
      </c>
      <c r="CS31" s="189">
        <v>8</v>
      </c>
      <c r="CT31" s="189"/>
      <c r="CU31" s="116">
        <f>ROUND((CR31*0.4+CS31*0.6),1)</f>
        <v>7.7</v>
      </c>
      <c r="CV31" s="117">
        <f>ROUND(MAX((CR31*0.4+CS31*0.6),(CR31*0.4+CT31*0.6)),1)</f>
        <v>7.7</v>
      </c>
      <c r="CW31" s="118" t="str">
        <f>IF(CV31&gt;=8.5,"A",IF(CV31&gt;=8,"B+",IF(CV31&gt;=7,"B",IF(CV31&gt;=6.5,"C+",IF(CV31&gt;=5.5,"C",IF(CV31&gt;=5,"D+",IF(CV31&gt;=4,"D","F")))))))</f>
        <v>B</v>
      </c>
      <c r="CX31" s="119">
        <f>IF(CW31="A",4,IF(CW31="B+",3.5,IF(CW31="B",3,IF(CW31="C+",2.5,IF(CW31="C",2,IF(CW31="D+",1.5,IF(CW31="D",1,0)))))))</f>
        <v>3</v>
      </c>
      <c r="CY31" s="119" t="str">
        <f>TEXT(CX31,"0.0")</f>
        <v>3.0</v>
      </c>
      <c r="CZ31" s="137">
        <v>1</v>
      </c>
      <c r="DA31" s="157">
        <v>1</v>
      </c>
      <c r="DB31" s="248">
        <v>7.3</v>
      </c>
      <c r="DC31" s="225">
        <v>5</v>
      </c>
      <c r="DD31" s="225"/>
      <c r="DE31" s="116">
        <f>ROUND((DB31*0.4+DC31*0.6),1)</f>
        <v>5.9</v>
      </c>
      <c r="DF31" s="117">
        <f>ROUND(MAX((DB31*0.4+DC31*0.6),(DB31*0.4+DD31*0.6)),1)</f>
        <v>5.9</v>
      </c>
      <c r="DG31" s="118" t="str">
        <f>IF(DF31&gt;=8.5,"A",IF(DF31&gt;=8,"B+",IF(DF31&gt;=7,"B",IF(DF31&gt;=6.5,"C+",IF(DF31&gt;=5.5,"C",IF(DF31&gt;=5,"D+",IF(DF31&gt;=4,"D","F")))))))</f>
        <v>C</v>
      </c>
      <c r="DH31" s="119">
        <f>IF(DG31="A",4,IF(DG31="B+",3.5,IF(DG31="B",3,IF(DG31="C+",2.5,IF(DG31="C",2,IF(DG31="D+",1.5,IF(DG31="D",1,0)))))))</f>
        <v>2</v>
      </c>
      <c r="DI31" s="119" t="str">
        <f>TEXT(DH31,"0.0")</f>
        <v>2.0</v>
      </c>
      <c r="DJ31" s="137">
        <v>2</v>
      </c>
      <c r="DK31" s="138">
        <v>2</v>
      </c>
      <c r="DL31" s="301">
        <f>BL31+BV31+CF31+CP31+CZ31+DJ31</f>
        <v>15</v>
      </c>
      <c r="DM31" s="310">
        <f>(BJ31*BL31+BT31*BV31+CD31*CF31+CN31*CP31+CX31*CZ31+DH31*DJ31)/DL31</f>
        <v>1.6</v>
      </c>
      <c r="DN31" s="312" t="str">
        <f>TEXT(DM31,"0.00")</f>
        <v>1.60</v>
      </c>
      <c r="DO31" s="296" t="str">
        <f>IF(AND(DM31&lt;0.8),"Cảnh báo KQHT","Lên lớp")</f>
        <v>Lên lớp</v>
      </c>
      <c r="DP31" s="297">
        <f>BM31+BW31+CG31+CQ31+DA31+DK31</f>
        <v>13</v>
      </c>
      <c r="DQ31" s="298">
        <f xml:space="preserve"> (BM31*BJ31+BT31*BW31+CD31*CG31+CN31*CQ31+CX31*DA31+DH31*DK31)/DP31</f>
        <v>1.8461538461538463</v>
      </c>
      <c r="DR31" s="296" t="str">
        <f>IF(AND(DQ31&lt;1.2),"Cảnh báo KQHT","Lên lớp")</f>
        <v>Lên lớp</v>
      </c>
      <c r="DT31" s="171">
        <v>3.2</v>
      </c>
      <c r="DU31" s="239"/>
      <c r="DV31" s="239"/>
      <c r="DW31" s="116">
        <f>ROUND((DT31*0.4+DU31*0.6),1)</f>
        <v>1.3</v>
      </c>
      <c r="DX31" s="117">
        <f>ROUND(MAX((DT31*0.4+DU31*0.6),(DT31*0.4+DV31*0.6)),1)</f>
        <v>1.3</v>
      </c>
      <c r="DY31" s="118" t="str">
        <f>IF(DX31&gt;=8.5,"A",IF(DX31&gt;=8,"B+",IF(DX31&gt;=7,"B",IF(DX31&gt;=6.5,"C+",IF(DX31&gt;=5.5,"C",IF(DX31&gt;=5,"D+",IF(DX31&gt;=4,"D","F")))))))</f>
        <v>F</v>
      </c>
      <c r="DZ31" s="119">
        <f>IF(DY31="A",4,IF(DY31="B+",3.5,IF(DY31="B",3,IF(DY31="C+",2.5,IF(DY31="C",2,IF(DY31="D+",1.5,IF(DY31="D",1,0)))))))</f>
        <v>0</v>
      </c>
      <c r="EA31" s="119" t="str">
        <f>TEXT(DZ31,"0.0")</f>
        <v>0.0</v>
      </c>
      <c r="EB31" s="137">
        <v>4</v>
      </c>
      <c r="EC31" s="138"/>
      <c r="ED31" s="171">
        <v>2.2999999999999998</v>
      </c>
      <c r="EE31" s="189"/>
      <c r="EF31" s="189"/>
      <c r="EG31" s="116">
        <f>ROUND((ED31*0.4+EE31*0.6),1)</f>
        <v>0.9</v>
      </c>
      <c r="EH31" s="117">
        <f>ROUND(MAX((ED31*0.4+EE31*0.6),(ED31*0.4+EF31*0.6)),1)</f>
        <v>0.9</v>
      </c>
      <c r="EI31" s="118" t="str">
        <f>IF(EH31&gt;=8.5,"A",IF(EH31&gt;=8,"B+",IF(EH31&gt;=7,"B",IF(EH31&gt;=6.5,"C+",IF(EH31&gt;=5.5,"C",IF(EH31&gt;=5,"D+",IF(EH31&gt;=4,"D","F")))))))</f>
        <v>F</v>
      </c>
      <c r="EJ31" s="119">
        <f>IF(EI31="A",4,IF(EI31="B+",3.5,IF(EI31="B",3,IF(EI31="C+",2.5,IF(EI31="C",2,IF(EI31="D+",1.5,IF(EI31="D",1,0)))))))</f>
        <v>0</v>
      </c>
      <c r="EK31" s="119" t="str">
        <f>TEXT(EJ31,"0.0")</f>
        <v>0.0</v>
      </c>
      <c r="EL31" s="137">
        <v>3</v>
      </c>
      <c r="EM31" s="138"/>
      <c r="EN31" s="414">
        <v>0</v>
      </c>
      <c r="EO31" s="189"/>
      <c r="EP31" s="189"/>
      <c r="EQ31" s="116">
        <f>ROUND((EN31*0.4+EO31*0.6),1)</f>
        <v>0</v>
      </c>
      <c r="ER31" s="117">
        <f>ROUND(MAX((EN31*0.4+EO31*0.6),(EN31*0.4+EP31*0.6)),1)</f>
        <v>0</v>
      </c>
      <c r="ES31" s="118" t="str">
        <f>IF(ER31&gt;=8.5,"A",IF(ER31&gt;=8,"B+",IF(ER31&gt;=7,"B",IF(ER31&gt;=6.5,"C+",IF(ER31&gt;=5.5,"C",IF(ER31&gt;=5,"D+",IF(ER31&gt;=4,"D","F")))))))</f>
        <v>F</v>
      </c>
      <c r="ET31" s="119">
        <f>IF(ES31="A",4,IF(ES31="B+",3.5,IF(ES31="B",3,IF(ES31="C+",2.5,IF(ES31="C",2,IF(ES31="D+",1.5,IF(ES31="D",1,0)))))))</f>
        <v>0</v>
      </c>
      <c r="EU31" s="119" t="str">
        <f>TEXT(ET31,"0.0")</f>
        <v>0.0</v>
      </c>
      <c r="EV31" s="137">
        <v>2</v>
      </c>
      <c r="EW31" s="138"/>
      <c r="EX31" s="395"/>
      <c r="EY31" s="256"/>
      <c r="EZ31" s="256"/>
      <c r="FA31" s="116">
        <f>ROUND((EX31*0.4+EY31*0.6),1)</f>
        <v>0</v>
      </c>
      <c r="FB31" s="117">
        <f>ROUND(MAX((EX31*0.4+EY31*0.6),(EX31*0.4+EZ31*0.6)),1)</f>
        <v>0</v>
      </c>
      <c r="FC31" s="118" t="str">
        <f>IF(FB31&gt;=8.5,"A",IF(FB31&gt;=8,"B+",IF(FB31&gt;=7,"B",IF(FB31&gt;=6.5,"C+",IF(FB31&gt;=5.5,"C",IF(FB31&gt;=5,"D+",IF(FB31&gt;=4,"D","F")))))))</f>
        <v>F</v>
      </c>
      <c r="FD31" s="119">
        <f>IF(FC31="A",4,IF(FC31="B+",3.5,IF(FC31="B",3,IF(FC31="C+",2.5,IF(FC31="C",2,IF(FC31="D+",1.5,IF(FC31="D",1,0)))))))</f>
        <v>0</v>
      </c>
      <c r="FE31" s="119" t="str">
        <f>TEXT(FD31,"0.0")</f>
        <v>0.0</v>
      </c>
      <c r="FF31" s="137">
        <v>2</v>
      </c>
      <c r="FG31" s="138"/>
      <c r="FH31" s="171">
        <v>3.2</v>
      </c>
      <c r="FI31" s="189"/>
      <c r="FJ31" s="189"/>
      <c r="FK31" s="116">
        <f>ROUND((FH31*0.4+FI31*0.6),1)</f>
        <v>1.3</v>
      </c>
      <c r="FL31" s="117">
        <f>ROUND(MAX((FH31*0.4+FI31*0.6),(FH31*0.4+FJ31*0.6)),1)</f>
        <v>1.3</v>
      </c>
      <c r="FM31" s="118" t="str">
        <f>IF(FL31&gt;=8.5,"A",IF(FL31&gt;=8,"B+",IF(FL31&gt;=7,"B",IF(FL31&gt;=6.5,"C+",IF(FL31&gt;=5.5,"C",IF(FL31&gt;=5,"D+",IF(FL31&gt;=4,"D","F")))))))</f>
        <v>F</v>
      </c>
      <c r="FN31" s="119">
        <f>IF(FM31="A",4,IF(FM31="B+",3.5,IF(FM31="B",3,IF(FM31="C+",2.5,IF(FM31="C",2,IF(FM31="D+",1.5,IF(FM31="D",1,0)))))))</f>
        <v>0</v>
      </c>
      <c r="FO31" s="119" t="str">
        <f>TEXT(FN31,"0.0")</f>
        <v>0.0</v>
      </c>
      <c r="FP31" s="137">
        <v>4</v>
      </c>
      <c r="FQ31" s="138"/>
      <c r="FR31" s="301">
        <f>EB31+EL31+EV31+FF31+FP31</f>
        <v>15</v>
      </c>
      <c r="FS31" s="310">
        <f>(DZ31*EB31+EJ31*EL31+ET31*EV31+FD31*FF31+FN31*FP31)/FR31</f>
        <v>0</v>
      </c>
      <c r="FT31" s="312" t="str">
        <f>TEXT(FS31,"0.00")</f>
        <v>0.00</v>
      </c>
      <c r="FU31" s="534" t="str">
        <f>IF(AND(FS31&lt;1),"Cảnh báo KQHT","Lên lớp")</f>
        <v>Cảnh báo KQHT</v>
      </c>
      <c r="FV31" s="526">
        <f>DL31+FR31</f>
        <v>30</v>
      </c>
      <c r="FW31" s="310">
        <f>(DL31*DM31+FR31*FS31)/FV31</f>
        <v>0.8</v>
      </c>
      <c r="FX31" s="312" t="str">
        <f>TEXT(FW31,"0.00")</f>
        <v>0.80</v>
      </c>
      <c r="FY31" s="527">
        <f>FQ31+FG31+EW31+EM31+EC31+DK31+DA31+CQ31+CG31+BW31+BM31</f>
        <v>13</v>
      </c>
      <c r="FZ31" s="528">
        <f>(FQ31*FN31+FG31*FD31+EW31*ET31+EM31*EJ31+EC31*DZ31+DK31*DH31+DA31*CX31+CQ31*CN31+CG31*CD31+BW31*BT31+BM31*BJ31)/FY31</f>
        <v>1.8461538461538463</v>
      </c>
      <c r="GA31" s="529" t="str">
        <f>IF(AND(FZ31&lt;1.2),"Cảnh báo KQHT","Lên lớp")</f>
        <v>Lên lớp</v>
      </c>
      <c r="GB31" s="535" t="s">
        <v>929</v>
      </c>
      <c r="GC31" s="129"/>
      <c r="GD31" s="130"/>
      <c r="GE31" s="130"/>
      <c r="GF31" s="130"/>
      <c r="GG31" s="130"/>
      <c r="GH31" s="130"/>
      <c r="GI31" s="130"/>
      <c r="GJ31" s="130"/>
      <c r="GK31" s="130"/>
      <c r="GL31" s="131"/>
      <c r="GM31" s="614">
        <v>6.6</v>
      </c>
      <c r="GN31" s="615"/>
      <c r="GO31" s="130"/>
      <c r="GP31" s="130"/>
      <c r="GQ31" s="130"/>
      <c r="GR31" s="130"/>
      <c r="GS31" s="130"/>
      <c r="GT31" s="130"/>
      <c r="GU31" s="130"/>
      <c r="GV31" s="131"/>
      <c r="GW31" s="129"/>
      <c r="GX31" s="130"/>
      <c r="GY31" s="130"/>
      <c r="GZ31" s="130"/>
      <c r="HA31" s="130"/>
      <c r="HB31" s="130"/>
      <c r="HC31" s="130"/>
      <c r="HD31" s="130"/>
      <c r="HE31" s="130"/>
      <c r="HF31" s="131"/>
      <c r="HG31" s="129"/>
      <c r="HH31" s="130"/>
      <c r="HI31" s="130"/>
      <c r="HJ31" s="130"/>
      <c r="HK31" s="130"/>
      <c r="HL31" s="130"/>
      <c r="HM31" s="130"/>
      <c r="HN31" s="130"/>
      <c r="HO31" s="130"/>
      <c r="HP31" s="131"/>
      <c r="HQ31" s="129"/>
      <c r="HR31" s="130"/>
      <c r="HS31" s="130"/>
      <c r="HT31" s="130"/>
      <c r="HU31" s="130"/>
      <c r="HV31" s="130"/>
      <c r="HW31" s="130"/>
      <c r="HX31" s="130"/>
      <c r="HY31" s="130"/>
      <c r="HZ31" s="131"/>
      <c r="IA31" s="621"/>
      <c r="IB31" s="621"/>
      <c r="IC31" s="621"/>
      <c r="ID31" s="621"/>
      <c r="IE31" s="621"/>
      <c r="IF31" s="621"/>
      <c r="IG31" s="621"/>
      <c r="IH31" s="621"/>
      <c r="II31" s="621"/>
      <c r="IJ31" s="621"/>
      <c r="IK31" s="129"/>
      <c r="IL31" s="130"/>
      <c r="IM31" s="130"/>
      <c r="IN31" s="130"/>
      <c r="IO31" s="130"/>
      <c r="IP31" s="130"/>
      <c r="IQ31" s="130"/>
      <c r="IR31" s="130"/>
      <c r="IS31" s="130"/>
      <c r="IT31" s="131"/>
    </row>
    <row r="33" spans="1:184" ht="18">
      <c r="A33" s="22">
        <v>2</v>
      </c>
      <c r="B33" s="43" t="s">
        <v>167</v>
      </c>
      <c r="C33" s="52" t="s">
        <v>171</v>
      </c>
      <c r="D33" s="40" t="s">
        <v>135</v>
      </c>
      <c r="E33" s="41" t="s">
        <v>25</v>
      </c>
      <c r="F33" s="525" t="s">
        <v>1252</v>
      </c>
      <c r="G33" s="21" t="s">
        <v>172</v>
      </c>
      <c r="H33" s="37" t="s">
        <v>36</v>
      </c>
      <c r="I33" s="22" t="s">
        <v>67</v>
      </c>
      <c r="J33" s="22" t="s">
        <v>37</v>
      </c>
      <c r="K33" s="38" t="s">
        <v>38</v>
      </c>
      <c r="L33" s="38"/>
      <c r="M33" s="38"/>
      <c r="N33" s="38"/>
      <c r="O33" s="38"/>
      <c r="P33" s="38"/>
      <c r="Q33" s="38"/>
      <c r="R33" s="38"/>
      <c r="S33" s="38"/>
      <c r="T33" s="38"/>
      <c r="U33" s="38"/>
      <c r="V33" s="38"/>
      <c r="W33" s="38"/>
      <c r="X33" s="38"/>
      <c r="Y33" s="38"/>
      <c r="Z33" s="38"/>
      <c r="AA33" s="38"/>
      <c r="AB33" s="38"/>
      <c r="AC33" s="38"/>
      <c r="AD33" s="38"/>
      <c r="AE33" s="38"/>
      <c r="AF33" s="38"/>
      <c r="AG33" s="38"/>
      <c r="AH33" s="38"/>
      <c r="AI33" s="38"/>
      <c r="AJ33" s="38"/>
      <c r="AK33" s="38"/>
      <c r="AL33" s="38"/>
      <c r="AM33" s="38"/>
      <c r="AN33" s="38"/>
      <c r="AO33" s="38"/>
      <c r="AP33" s="38"/>
      <c r="AQ33" s="38"/>
      <c r="AR33" s="38"/>
      <c r="AS33" s="38"/>
      <c r="AT33" s="38"/>
      <c r="AU33" s="38"/>
      <c r="AV33" s="6">
        <v>5</v>
      </c>
      <c r="AW33" s="3" t="str">
        <f>IF(AV33&gt;=8.5,"A",IF(AV33&gt;=8,"B+",IF(AV33&gt;=7,"B",IF(AV33&gt;=6.5,"C+",IF(AV33&gt;=5.5,"C",IF(AV33&gt;=5,"D+",IF(AV33&gt;=4,"D","F")))))))</f>
        <v>D+</v>
      </c>
      <c r="AX33" s="4">
        <f>IF(AW33="A",4,IF(AW33="B+",3.5,IF(AW33="B",3,IF(AW33="C+",2.5,IF(AW33="C",2,IF(AW33="D+",1.5,IF(AW33="D",1,0)))))))</f>
        <v>1.5</v>
      </c>
      <c r="AY33" s="13" t="str">
        <f>TEXT(AX33,"0.0")</f>
        <v>1.5</v>
      </c>
      <c r="AZ33" s="15">
        <v>6</v>
      </c>
      <c r="BA33" s="3" t="str">
        <f>IF(AZ33&gt;=8.5,"A",IF(AZ33&gt;=8,"B+",IF(AZ33&gt;=7,"B",IF(AZ33&gt;=6.5,"C+",IF(AZ33&gt;=5.5,"C",IF(AZ33&gt;=5,"D+",IF(AZ33&gt;=4,"D","F")))))))</f>
        <v>C</v>
      </c>
      <c r="BB33" s="4">
        <f>IF(BA33="A",4,IF(BA33="B+",3.5,IF(BA33="B",3,IF(BA33="C+",2.5,IF(BA33="C",2,IF(BA33="D+",1.5,IF(BA33="D",1,0)))))))</f>
        <v>2</v>
      </c>
      <c r="BC33" s="122" t="str">
        <f>TEXT(BB33,"0.0")</f>
        <v>2.0</v>
      </c>
      <c r="BD33" s="171">
        <v>0</v>
      </c>
      <c r="BE33" s="239"/>
      <c r="BF33" s="215"/>
      <c r="BG33" s="116">
        <f>ROUND((BD33*0.4+BE33*0.6),1)</f>
        <v>0</v>
      </c>
      <c r="BH33" s="117">
        <f>ROUND(MAX((BD33*0.4+BE33*0.6),(BD33*0.4+BF33*0.6)),1)</f>
        <v>0</v>
      </c>
      <c r="BI33" s="118" t="str">
        <f>IF(BH33&gt;=8.5,"A",IF(BH33&gt;=8,"B+",IF(BH33&gt;=7,"B",IF(BH33&gt;=6.5,"C+",IF(BH33&gt;=5.5,"C",IF(BH33&gt;=5,"D+",IF(BH33&gt;=4,"D","F")))))))</f>
        <v>F</v>
      </c>
      <c r="BJ33" s="119">
        <f>IF(BI33="A",4,IF(BI33="B+",3.5,IF(BI33="B",3,IF(BI33="C+",2.5,IF(BI33="C",2,IF(BI33="D+",1.5,IF(BI33="D",1,0)))))))</f>
        <v>0</v>
      </c>
      <c r="BK33" s="119" t="str">
        <f>TEXT(BJ33,"0.0")</f>
        <v>0.0</v>
      </c>
      <c r="BL33" s="137">
        <v>2</v>
      </c>
      <c r="BM33" s="138"/>
      <c r="BN33" s="200">
        <v>5.7</v>
      </c>
      <c r="BO33" s="225">
        <v>3</v>
      </c>
      <c r="BP33" s="225"/>
      <c r="BQ33" s="116">
        <f>ROUND((BN33*0.4+BO33*0.6),1)</f>
        <v>4.0999999999999996</v>
      </c>
      <c r="BR33" s="117">
        <f>ROUND(MAX((BN33*0.4+BO33*0.6),(BN33*0.4+BP33*0.6)),1)</f>
        <v>4.0999999999999996</v>
      </c>
      <c r="BS33" s="118" t="str">
        <f>IF(BR33&gt;=8.5,"A",IF(BR33&gt;=8,"B+",IF(BR33&gt;=7,"B",IF(BR33&gt;=6.5,"C+",IF(BR33&gt;=5.5,"C",IF(BR33&gt;=5,"D+",IF(BR33&gt;=4,"D","F")))))))</f>
        <v>D</v>
      </c>
      <c r="BT33" s="119">
        <f>IF(BS33="A",4,IF(BS33="B+",3.5,IF(BS33="B",3,IF(BS33="C+",2.5,IF(BS33="C",2,IF(BS33="D+",1.5,IF(BS33="D",1,0)))))))</f>
        <v>1</v>
      </c>
      <c r="BU33" s="119" t="str">
        <f>TEXT(BT33,"0.0")</f>
        <v>1.0</v>
      </c>
      <c r="BV33" s="137">
        <v>4</v>
      </c>
      <c r="BW33" s="138">
        <v>4</v>
      </c>
      <c r="BX33" s="325">
        <v>0</v>
      </c>
      <c r="BY33" s="239"/>
      <c r="BZ33" s="239"/>
      <c r="CA33" s="116">
        <f>ROUND((BX33*0.4+BY33*0.6),1)</f>
        <v>0</v>
      </c>
      <c r="CB33" s="117">
        <f>ROUND(MAX((BX33*0.4+BY33*0.6),(BX33*0.4+BZ33*0.6)),1)</f>
        <v>0</v>
      </c>
      <c r="CC33" s="118" t="str">
        <f>IF(CB33&gt;=8.5,"A",IF(CB33&gt;=8,"B+",IF(CB33&gt;=7,"B",IF(CB33&gt;=6.5,"C+",IF(CB33&gt;=5.5,"C",IF(CB33&gt;=5,"D+",IF(CB33&gt;=4,"D","F")))))))</f>
        <v>F</v>
      </c>
      <c r="CD33" s="119">
        <f>IF(CC33="A",4,IF(CC33="B+",3.5,IF(CC33="B",3,IF(CC33="C+",2.5,IF(CC33="C",2,IF(CC33="D+",1.5,IF(CC33="D",1,0)))))))</f>
        <v>0</v>
      </c>
      <c r="CE33" s="119" t="str">
        <f>TEXT(CD33,"0.0")</f>
        <v>0.0</v>
      </c>
      <c r="CF33" s="137">
        <v>4</v>
      </c>
      <c r="CG33" s="138"/>
      <c r="CH33" s="148">
        <v>5</v>
      </c>
      <c r="CI33" s="189">
        <v>4</v>
      </c>
      <c r="CJ33" s="189"/>
      <c r="CK33" s="116">
        <f>ROUND((CH33*0.4+CI33*0.6),1)</f>
        <v>4.4000000000000004</v>
      </c>
      <c r="CL33" s="117">
        <f>ROUND(MAX((CH33*0.4+CI33*0.6),(CH33*0.4+CJ33*0.6)),1)</f>
        <v>4.4000000000000004</v>
      </c>
      <c r="CM33" s="118" t="str">
        <f>IF(CL33&gt;=8.5,"A",IF(CL33&gt;=8,"B+",IF(CL33&gt;=7,"B",IF(CL33&gt;=6.5,"C+",IF(CL33&gt;=5.5,"C",IF(CL33&gt;=5,"D+",IF(CL33&gt;=4,"D","F")))))))</f>
        <v>D</v>
      </c>
      <c r="CN33" s="119">
        <f>IF(CM33="A",4,IF(CM33="B+",3.5,IF(CM33="B",3,IF(CM33="C+",2.5,IF(CM33="C",2,IF(CM33="D+",1.5,IF(CM33="D",1,0)))))))</f>
        <v>1</v>
      </c>
      <c r="CO33" s="119" t="str">
        <f>TEXT(CN33,"0.0")</f>
        <v>1.0</v>
      </c>
      <c r="CP33" s="137">
        <v>2</v>
      </c>
      <c r="CQ33" s="138">
        <v>2</v>
      </c>
      <c r="CR33" s="148">
        <v>6</v>
      </c>
      <c r="CS33" s="189">
        <v>6</v>
      </c>
      <c r="CT33" s="189"/>
      <c r="CU33" s="116">
        <f>ROUND((CR33*0.4+CS33*0.6),1)</f>
        <v>6</v>
      </c>
      <c r="CV33" s="117">
        <f>ROUND(MAX((CR33*0.4+CS33*0.6),(CR33*0.4+CT33*0.6)),1)</f>
        <v>6</v>
      </c>
      <c r="CW33" s="118" t="str">
        <f>IF(CV33&gt;=8.5,"A",IF(CV33&gt;=8,"B+",IF(CV33&gt;=7,"B",IF(CV33&gt;=6.5,"C+",IF(CV33&gt;=5.5,"C",IF(CV33&gt;=5,"D+",IF(CV33&gt;=4,"D","F")))))))</f>
        <v>C</v>
      </c>
      <c r="CX33" s="119">
        <f>IF(CW33="A",4,IF(CW33="B+",3.5,IF(CW33="B",3,IF(CW33="C+",2.5,IF(CW33="C",2,IF(CW33="D+",1.5,IF(CW33="D",1,0)))))))</f>
        <v>2</v>
      </c>
      <c r="CY33" s="119" t="str">
        <f>TEXT(CX33,"0.0")</f>
        <v>2.0</v>
      </c>
      <c r="CZ33" s="137">
        <v>1</v>
      </c>
      <c r="DA33" s="157">
        <v>1</v>
      </c>
      <c r="DB33" s="254">
        <v>4</v>
      </c>
      <c r="DC33" s="225"/>
      <c r="DD33" s="225"/>
      <c r="DE33" s="116">
        <f>ROUND((DB33*0.4+DC33*0.6),1)</f>
        <v>1.6</v>
      </c>
      <c r="DF33" s="117">
        <f>ROUND(MAX((DB33*0.4+DC33*0.6),(DB33*0.4+DD33*0.6)),1)</f>
        <v>1.6</v>
      </c>
      <c r="DG33" s="118" t="str">
        <f>IF(DF33&gt;=8.5,"A",IF(DF33&gt;=8,"B+",IF(DF33&gt;=7,"B",IF(DF33&gt;=6.5,"C+",IF(DF33&gt;=5.5,"C",IF(DF33&gt;=5,"D+",IF(DF33&gt;=4,"D","F")))))))</f>
        <v>F</v>
      </c>
      <c r="DH33" s="119">
        <f>IF(DG33="A",4,IF(DG33="B+",3.5,IF(DG33="B",3,IF(DG33="C+",2.5,IF(DG33="C",2,IF(DG33="D+",1.5,IF(DG33="D",1,0)))))))</f>
        <v>0</v>
      </c>
      <c r="DI33" s="119" t="str">
        <f>TEXT(DH33,"0.0")</f>
        <v>0.0</v>
      </c>
      <c r="DJ33" s="137">
        <v>2</v>
      </c>
      <c r="DK33" s="138"/>
      <c r="DL33" s="301">
        <f>BL33+BV33+CF33+CP33+CZ33+DJ33</f>
        <v>15</v>
      </c>
      <c r="DM33" s="310">
        <f>(BJ33*BL33+BT33*BV33+CD33*CF33+CN33*CP33+CX33*CZ33+DH33*DJ33)/DL33</f>
        <v>0.53333333333333333</v>
      </c>
      <c r="DN33" s="312" t="str">
        <f>TEXT(DM33,"0.00")</f>
        <v>0.53</v>
      </c>
      <c r="DO33" s="400" t="str">
        <f>IF(AND(DM33&lt;0.8),"Cảnh báo KQHT","Lên lớp")</f>
        <v>Cảnh báo KQHT</v>
      </c>
      <c r="DP33" s="297">
        <f>BM33+BW33+CG33+CQ33+DA33+DK33</f>
        <v>7</v>
      </c>
      <c r="DQ33" s="298">
        <f xml:space="preserve"> (BM33*BJ33+BT33*BW33+CD33*CG33+CN33*CQ33+CX33*DA33+DH33*DK33)/DP33</f>
        <v>1.1428571428571428</v>
      </c>
      <c r="DR33" s="400" t="str">
        <f>IF(AND(DQ33&lt;1.2),"Cảnh báo KQHT","Lên lớp")</f>
        <v>Cảnh báo KQHT</v>
      </c>
      <c r="DS33" s="413" t="s">
        <v>929</v>
      </c>
      <c r="DT33" s="171">
        <v>0</v>
      </c>
      <c r="DU33" s="239"/>
      <c r="DV33" s="239"/>
      <c r="DW33" s="116">
        <f>ROUND((DT33*0.4+DU33*0.6),1)</f>
        <v>0</v>
      </c>
      <c r="DX33" s="117">
        <f>ROUND(MAX((DT33*0.4+DU33*0.6),(DT33*0.4+DV33*0.6)),1)</f>
        <v>0</v>
      </c>
      <c r="DY33" s="118" t="str">
        <f>IF(DX33&gt;=8.5,"A",IF(DX33&gt;=8,"B+",IF(DX33&gt;=7,"B",IF(DX33&gt;=6.5,"C+",IF(DX33&gt;=5.5,"C",IF(DX33&gt;=5,"D+",IF(DX33&gt;=4,"D","F")))))))</f>
        <v>F</v>
      </c>
      <c r="DZ33" s="119">
        <f>IF(DY33="A",4,IF(DY33="B+",3.5,IF(DY33="B",3,IF(DY33="C+",2.5,IF(DY33="C",2,IF(DY33="D+",1.5,IF(DY33="D",1,0)))))))</f>
        <v>0</v>
      </c>
      <c r="EA33" s="119" t="str">
        <f>TEXT(DZ33,"0.0")</f>
        <v>0.0</v>
      </c>
      <c r="EB33" s="137">
        <v>4</v>
      </c>
      <c r="EC33" s="138"/>
      <c r="ED33" s="171">
        <v>0</v>
      </c>
      <c r="EE33" s="189"/>
      <c r="EF33" s="189"/>
      <c r="EG33" s="116">
        <f>ROUND((ED33*0.4+EE33*0.6),1)</f>
        <v>0</v>
      </c>
      <c r="EH33" s="117">
        <f>ROUND(MAX((ED33*0.4+EE33*0.6),(ED33*0.4+EF33*0.6)),1)</f>
        <v>0</v>
      </c>
      <c r="EI33" s="118" t="str">
        <f>IF(EH33&gt;=8.5,"A",IF(EH33&gt;=8,"B+",IF(EH33&gt;=7,"B",IF(EH33&gt;=6.5,"C+",IF(EH33&gt;=5.5,"C",IF(EH33&gt;=5,"D+",IF(EH33&gt;=4,"D","F")))))))</f>
        <v>F</v>
      </c>
      <c r="EJ33" s="119">
        <f>IF(EI33="A",4,IF(EI33="B+",3.5,IF(EI33="B",3,IF(EI33="C+",2.5,IF(EI33="C",2,IF(EI33="D+",1.5,IF(EI33="D",1,0)))))))</f>
        <v>0</v>
      </c>
      <c r="EK33" s="119" t="str">
        <f>TEXT(EJ33,"0.0")</f>
        <v>0.0</v>
      </c>
      <c r="EL33" s="137">
        <v>3</v>
      </c>
      <c r="EM33" s="138"/>
      <c r="EN33" s="209"/>
      <c r="EO33" s="189"/>
      <c r="EP33" s="189"/>
      <c r="EQ33" s="116">
        <f>ROUND((EN33*0.4+EO33*0.6),1)</f>
        <v>0</v>
      </c>
      <c r="ER33" s="117">
        <f>ROUND(MAX((EN33*0.4+EO33*0.6),(EN33*0.4+EP33*0.6)),1)</f>
        <v>0</v>
      </c>
      <c r="ES33" s="118" t="str">
        <f>IF(ER33&gt;=8.5,"A",IF(ER33&gt;=8,"B+",IF(ER33&gt;=7,"B",IF(ER33&gt;=6.5,"C+",IF(ER33&gt;=5.5,"C",IF(ER33&gt;=5,"D+",IF(ER33&gt;=4,"D","F")))))))</f>
        <v>F</v>
      </c>
      <c r="ET33" s="119">
        <f>IF(ES33="A",4,IF(ES33="B+",3.5,IF(ES33="B",3,IF(ES33="C+",2.5,IF(ES33="C",2,IF(ES33="D+",1.5,IF(ES33="D",1,0)))))))</f>
        <v>0</v>
      </c>
      <c r="EU33" s="119" t="str">
        <f>TEXT(ET33,"0.0")</f>
        <v>0.0</v>
      </c>
      <c r="EV33" s="137">
        <v>2</v>
      </c>
      <c r="EW33" s="138"/>
      <c r="EX33" s="395"/>
      <c r="EY33" s="256"/>
      <c r="EZ33" s="256"/>
      <c r="FA33" s="116">
        <f>ROUND((EX33*0.4+EY33*0.6),1)</f>
        <v>0</v>
      </c>
      <c r="FB33" s="117">
        <f>ROUND(MAX((EX33*0.4+EY33*0.6),(EX33*0.4+EZ33*0.6)),1)</f>
        <v>0</v>
      </c>
      <c r="FC33" s="118" t="str">
        <f>IF(FB33&gt;=8.5,"A",IF(FB33&gt;=8,"B+",IF(FB33&gt;=7,"B",IF(FB33&gt;=6.5,"C+",IF(FB33&gt;=5.5,"C",IF(FB33&gt;=5,"D+",IF(FB33&gt;=4,"D","F")))))))</f>
        <v>F</v>
      </c>
      <c r="FD33" s="119">
        <f>IF(FC33="A",4,IF(FC33="B+",3.5,IF(FC33="B",3,IF(FC33="C+",2.5,IF(FC33="C",2,IF(FC33="D+",1.5,IF(FC33="D",1,0)))))))</f>
        <v>0</v>
      </c>
      <c r="FE33" s="119" t="str">
        <f>TEXT(FD33,"0.0")</f>
        <v>0.0</v>
      </c>
      <c r="FF33" s="137">
        <v>2</v>
      </c>
      <c r="FG33" s="138"/>
      <c r="FH33" s="171">
        <v>0</v>
      </c>
      <c r="FI33" s="189"/>
      <c r="FJ33" s="189"/>
      <c r="FK33" s="116">
        <f>ROUND((FH33*0.4+FI33*0.6),1)</f>
        <v>0</v>
      </c>
      <c r="FL33" s="117">
        <f>ROUND(MAX((FH33*0.4+FI33*0.6),(FH33*0.4+FJ33*0.6)),1)</f>
        <v>0</v>
      </c>
      <c r="FM33" s="118" t="str">
        <f>IF(FL33&gt;=8.5,"A",IF(FL33&gt;=8,"B+",IF(FL33&gt;=7,"B",IF(FL33&gt;=6.5,"C+",IF(FL33&gt;=5.5,"C",IF(FL33&gt;=5,"D+",IF(FL33&gt;=4,"D","F")))))))</f>
        <v>F</v>
      </c>
      <c r="FN33" s="119">
        <f>IF(FM33="A",4,IF(FM33="B+",3.5,IF(FM33="B",3,IF(FM33="C+",2.5,IF(FM33="C",2,IF(FM33="D+",1.5,IF(FM33="D",1,0)))))))</f>
        <v>0</v>
      </c>
      <c r="FO33" s="119" t="str">
        <f>TEXT(FN33,"0.0")</f>
        <v>0.0</v>
      </c>
      <c r="FP33" s="137">
        <v>4</v>
      </c>
      <c r="FQ33" s="138"/>
      <c r="FR33" s="301">
        <f>EB33+EL33+EV33+FF33+FP33</f>
        <v>15</v>
      </c>
      <c r="FS33" s="310">
        <f>(DZ33*EB33+EJ33*EL33+ET33*EV33+FD33*FF33+FN33*FP33)/FR33</f>
        <v>0</v>
      </c>
      <c r="FT33" s="312" t="str">
        <f>TEXT(FS33,"0.00")</f>
        <v>0.00</v>
      </c>
      <c r="FU33" s="130"/>
      <c r="FV33" s="130"/>
      <c r="FW33" s="130"/>
      <c r="FX33" s="130"/>
      <c r="FY33" s="130"/>
      <c r="FZ33" s="130"/>
      <c r="GA33" s="130"/>
      <c r="GB33" s="131"/>
    </row>
    <row r="34" spans="1:184" ht="18">
      <c r="A34" s="22">
        <v>29</v>
      </c>
      <c r="B34" s="43" t="s">
        <v>167</v>
      </c>
      <c r="C34" s="52" t="s">
        <v>260</v>
      </c>
      <c r="D34" s="57" t="s">
        <v>261</v>
      </c>
      <c r="E34" s="2" t="s">
        <v>27</v>
      </c>
      <c r="F34" s="410" t="s">
        <v>792</v>
      </c>
      <c r="G34" s="55" t="s">
        <v>262</v>
      </c>
      <c r="H34" s="37" t="s">
        <v>47</v>
      </c>
      <c r="I34" s="22" t="s">
        <v>633</v>
      </c>
      <c r="J34" s="18" t="s">
        <v>37</v>
      </c>
      <c r="K34" s="364" t="s">
        <v>38</v>
      </c>
      <c r="L34" s="365"/>
      <c r="M34" s="365"/>
      <c r="N34" s="365"/>
      <c r="O34" s="365"/>
      <c r="P34" s="365"/>
      <c r="Q34" s="365"/>
      <c r="R34" s="365"/>
      <c r="S34" s="365"/>
      <c r="T34" s="365"/>
      <c r="U34" s="365"/>
      <c r="V34" s="365"/>
      <c r="W34" s="365"/>
      <c r="X34" s="365"/>
      <c r="Y34" s="365"/>
      <c r="Z34" s="365"/>
      <c r="AA34" s="365"/>
      <c r="AB34" s="365"/>
      <c r="AC34" s="365"/>
      <c r="AD34" s="365"/>
      <c r="AE34" s="365"/>
      <c r="AF34" s="365"/>
      <c r="AG34" s="365"/>
      <c r="AH34" s="365"/>
      <c r="AI34" s="365"/>
      <c r="AJ34" s="365"/>
      <c r="AK34" s="365"/>
      <c r="AL34" s="365"/>
      <c r="AM34" s="365"/>
      <c r="AN34" s="365"/>
      <c r="AO34" s="365"/>
      <c r="AP34" s="365"/>
      <c r="AQ34" s="365"/>
      <c r="AR34" s="365"/>
      <c r="AS34" s="365"/>
      <c r="AT34" s="365"/>
      <c r="AU34" s="365"/>
      <c r="AV34" s="6"/>
      <c r="AW34" s="3" t="str">
        <f>IF(AV34&gt;=8.5,"A",IF(AV34&gt;=8,"B+",IF(AV34&gt;=7,"B",IF(AV34&gt;=6.5,"C+",IF(AV34&gt;=5.5,"C",IF(AV34&gt;=5,"D+",IF(AV34&gt;=4,"D","F")))))))</f>
        <v>F</v>
      </c>
      <c r="AX34" s="4">
        <f>IF(AW34="A",4,IF(AW34="B+",3.5,IF(AW34="B",3,IF(AW34="C+",2.5,IF(AW34="C",2,IF(AW34="D+",1.5,IF(AW34="D",1,0)))))))</f>
        <v>0</v>
      </c>
      <c r="AY34" s="13" t="str">
        <f>TEXT(AX34,"0.0")</f>
        <v>0.0</v>
      </c>
      <c r="AZ34" s="104"/>
      <c r="BA34" s="3" t="str">
        <f>IF(AZ34&gt;=8.5,"A",IF(AZ34&gt;=8,"B+",IF(AZ34&gt;=7,"B",IF(AZ34&gt;=6.5,"C+",IF(AZ34&gt;=5.5,"C",IF(AZ34&gt;=5,"D+",IF(AZ34&gt;=4,"D","F")))))))</f>
        <v>F</v>
      </c>
      <c r="BB34" s="4">
        <f>IF(BA34="A",4,IF(BA34="B+",3.5,IF(BA34="B",3,IF(BA34="C+",2.5,IF(BA34="C",2,IF(BA34="D+",1.5,IF(BA34="D",1,0)))))))</f>
        <v>0</v>
      </c>
      <c r="BC34" s="122" t="str">
        <f>TEXT(BB34,"0.0")</f>
        <v>0.0</v>
      </c>
      <c r="BD34" s="171">
        <v>0</v>
      </c>
      <c r="BE34" s="215"/>
      <c r="BF34" s="215"/>
      <c r="BG34" s="130"/>
      <c r="BH34" s="130"/>
      <c r="BI34" s="130"/>
      <c r="BJ34" s="130"/>
      <c r="BK34" s="130"/>
      <c r="BL34" s="137">
        <v>2</v>
      </c>
      <c r="BM34" s="131"/>
      <c r="BN34" s="200"/>
      <c r="BO34" s="225"/>
      <c r="BP34" s="225"/>
      <c r="BQ34" s="116">
        <f>ROUND((BN34*0.4+BO34*0.6),1)</f>
        <v>0</v>
      </c>
      <c r="BR34" s="117">
        <f>ROUND(MAX((BN34*0.4+BO34*0.6),(BN34*0.4+BP34*0.6)),1)</f>
        <v>0</v>
      </c>
      <c r="BS34" s="118" t="str">
        <f>IF(BR34&gt;=8.5,"A",IF(BR34&gt;=8,"B+",IF(BR34&gt;=7,"B",IF(BR34&gt;=6.5,"C+",IF(BR34&gt;=5.5,"C",IF(BR34&gt;=5,"D+",IF(BR34&gt;=4,"D","F")))))))</f>
        <v>F</v>
      </c>
      <c r="BT34" s="119">
        <f>IF(BS34="A",4,IF(BS34="B+",3.5,IF(BS34="B",3,IF(BS34="C+",2.5,IF(BS34="C",2,IF(BS34="D+",1.5,IF(BS34="D",1,0)))))))</f>
        <v>0</v>
      </c>
      <c r="BU34" s="119" t="str">
        <f>TEXT(BT34,"0.0")</f>
        <v>0.0</v>
      </c>
      <c r="BV34" s="137">
        <v>4</v>
      </c>
      <c r="BW34" s="138"/>
      <c r="BX34" s="191"/>
      <c r="BY34" s="324"/>
      <c r="BZ34" s="324"/>
      <c r="CA34" s="130"/>
      <c r="CB34" s="130"/>
      <c r="CC34" s="130"/>
      <c r="CD34" s="130"/>
      <c r="CE34" s="130"/>
      <c r="CF34" s="137">
        <v>4</v>
      </c>
      <c r="CG34" s="131"/>
      <c r="CH34" s="171">
        <v>0</v>
      </c>
      <c r="CI34" s="189"/>
      <c r="CJ34" s="189"/>
      <c r="CK34" s="116">
        <f>ROUND((CH34*0.4+CI34*0.6),1)</f>
        <v>0</v>
      </c>
      <c r="CL34" s="117">
        <f>ROUND(MAX((CH34*0.4+CI34*0.6),(CH34*0.4+CJ34*0.6)),1)</f>
        <v>0</v>
      </c>
      <c r="CM34" s="118" t="str">
        <f>IF(CL34&gt;=8.5,"A",IF(CL34&gt;=8,"B+",IF(CL34&gt;=7,"B",IF(CL34&gt;=6.5,"C+",IF(CL34&gt;=5.5,"C",IF(CL34&gt;=5,"D+",IF(CL34&gt;=4,"D","F")))))))</f>
        <v>F</v>
      </c>
      <c r="CN34" s="119">
        <f>IF(CM34="A",4,IF(CM34="B+",3.5,IF(CM34="B",3,IF(CM34="C+",2.5,IF(CM34="C",2,IF(CM34="D+",1.5,IF(CM34="D",1,0)))))))</f>
        <v>0</v>
      </c>
      <c r="CO34" s="119" t="str">
        <f>TEXT(CN34,"0.0")</f>
        <v>0.0</v>
      </c>
      <c r="CP34" s="137">
        <v>2</v>
      </c>
      <c r="CQ34" s="138"/>
      <c r="CR34" s="171">
        <v>0</v>
      </c>
      <c r="CS34" s="189"/>
      <c r="CT34" s="189"/>
      <c r="CU34" s="116">
        <f>ROUND((CR34*0.4+CS34*0.6),1)</f>
        <v>0</v>
      </c>
      <c r="CV34" s="117">
        <f>ROUND(MAX((CR34*0.4+CS34*0.6),(CR34*0.4+CT34*0.6)),1)</f>
        <v>0</v>
      </c>
      <c r="CW34" s="118" t="str">
        <f>IF(CV34&gt;=8.5,"A",IF(CV34&gt;=8,"B+",IF(CV34&gt;=7,"B",IF(CV34&gt;=6.5,"C+",IF(CV34&gt;=5.5,"C",IF(CV34&gt;=5,"D+",IF(CV34&gt;=4,"D","F")))))))</f>
        <v>F</v>
      </c>
      <c r="CX34" s="119">
        <f>IF(CW34="A",4,IF(CW34="B+",3.5,IF(CW34="B",3,IF(CW34="C+",2.5,IF(CW34="C",2,IF(CW34="D+",1.5,IF(CW34="D",1,0)))))))</f>
        <v>0</v>
      </c>
      <c r="CY34" s="119" t="str">
        <f>TEXT(CX34,"0.0")</f>
        <v>0.0</v>
      </c>
      <c r="CZ34" s="137">
        <v>1</v>
      </c>
      <c r="DA34" s="157"/>
      <c r="DB34" s="248"/>
      <c r="DC34" s="225"/>
      <c r="DD34" s="225"/>
      <c r="DE34" s="116">
        <f>ROUND((DB34*0.4+DC34*0.6),1)</f>
        <v>0</v>
      </c>
      <c r="DF34" s="117">
        <f>ROUND(MAX((DB34*0.4+DC34*0.6),(DB34*0.4+DD34*0.6)),1)</f>
        <v>0</v>
      </c>
      <c r="DG34" s="118" t="str">
        <f>IF(DF34&gt;=8.5,"A",IF(DF34&gt;=8,"B+",IF(DF34&gt;=7,"B",IF(DF34&gt;=6.5,"C+",IF(DF34&gt;=5.5,"C",IF(DF34&gt;=5,"D+",IF(DF34&gt;=4,"D","F")))))))</f>
        <v>F</v>
      </c>
      <c r="DH34" s="119">
        <f>IF(DG34="A",4,IF(DG34="B+",3.5,IF(DG34="B",3,IF(DG34="C+",2.5,IF(DG34="C",2,IF(DG34="D+",1.5,IF(DG34="D",1,0)))))))</f>
        <v>0</v>
      </c>
      <c r="DI34" s="119" t="str">
        <f>TEXT(DH34,"0.0")</f>
        <v>0.0</v>
      </c>
      <c r="DJ34" s="137">
        <v>2</v>
      </c>
      <c r="DK34" s="138"/>
      <c r="DL34" s="301">
        <f>BL34+BV34+CF34+CP34+CZ34+DJ34</f>
        <v>15</v>
      </c>
      <c r="DM34" s="310">
        <f>(BJ34*BL34+BT34*BV34+CD34*CF34+CN34*CP34+CX34*CZ34+DH34*DJ34)/DL34</f>
        <v>0</v>
      </c>
      <c r="DN34" s="312" t="str">
        <f>TEXT(DM34,"0.00")</f>
        <v>0.00</v>
      </c>
    </row>
    <row r="35" spans="1:184" ht="18">
      <c r="A35" s="22">
        <v>22</v>
      </c>
      <c r="B35" s="43" t="s">
        <v>167</v>
      </c>
      <c r="C35" s="52" t="s">
        <v>235</v>
      </c>
      <c r="D35" s="53" t="s">
        <v>236</v>
      </c>
      <c r="E35" s="54" t="s">
        <v>237</v>
      </c>
      <c r="F35" s="410" t="s">
        <v>931</v>
      </c>
      <c r="G35" s="55" t="s">
        <v>238</v>
      </c>
      <c r="H35" s="37" t="s">
        <v>47</v>
      </c>
      <c r="I35" s="22" t="s">
        <v>239</v>
      </c>
      <c r="J35" s="18" t="s">
        <v>37</v>
      </c>
      <c r="K35" s="364" t="s">
        <v>38</v>
      </c>
      <c r="L35" s="365"/>
      <c r="M35" s="365"/>
      <c r="N35" s="365"/>
      <c r="O35" s="365"/>
      <c r="P35" s="365"/>
      <c r="Q35" s="365"/>
      <c r="R35" s="365"/>
      <c r="S35" s="365"/>
      <c r="T35" s="365"/>
      <c r="U35" s="365"/>
      <c r="V35" s="365"/>
      <c r="W35" s="365"/>
      <c r="X35" s="365"/>
      <c r="Y35" s="365"/>
      <c r="Z35" s="365"/>
      <c r="AA35" s="365"/>
      <c r="AB35" s="365"/>
      <c r="AC35" s="365"/>
      <c r="AD35" s="365"/>
      <c r="AE35" s="365"/>
      <c r="AF35" s="365"/>
      <c r="AG35" s="365"/>
      <c r="AH35" s="365"/>
      <c r="AI35" s="365"/>
      <c r="AJ35" s="365"/>
      <c r="AK35" s="365"/>
      <c r="AL35" s="365"/>
      <c r="AM35" s="365"/>
      <c r="AN35" s="365"/>
      <c r="AO35" s="365"/>
      <c r="AP35" s="365"/>
      <c r="AQ35" s="365"/>
      <c r="AR35" s="365"/>
      <c r="AS35" s="365"/>
      <c r="AT35" s="365"/>
      <c r="AU35" s="365"/>
      <c r="AV35" s="6"/>
      <c r="AW35" s="3" t="str">
        <f>IF(AV35&gt;=8.5,"A",IF(AV35&gt;=8,"B+",IF(AV35&gt;=7,"B",IF(AV35&gt;=6.5,"C+",IF(AV35&gt;=5.5,"C",IF(AV35&gt;=5,"D+",IF(AV35&gt;=4,"D","F")))))))</f>
        <v>F</v>
      </c>
      <c r="AX35" s="4">
        <f>IF(AW35="A",4,IF(AW35="B+",3.5,IF(AW35="B",3,IF(AW35="C+",2.5,IF(AW35="C",2,IF(AW35="D+",1.5,IF(AW35="D",1,0)))))))</f>
        <v>0</v>
      </c>
      <c r="AY35" s="13" t="str">
        <f>TEXT(AX35,"0.0")</f>
        <v>0.0</v>
      </c>
      <c r="AZ35" s="104"/>
      <c r="BA35" s="3" t="str">
        <f>IF(AZ35&gt;=8.5,"A",IF(AZ35&gt;=8,"B+",IF(AZ35&gt;=7,"B",IF(AZ35&gt;=6.5,"C+",IF(AZ35&gt;=5.5,"C",IF(AZ35&gt;=5,"D+",IF(AZ35&gt;=4,"D","F")))))))</f>
        <v>F</v>
      </c>
      <c r="BB35" s="4">
        <f>IF(BA35="A",4,IF(BA35="B+",3.5,IF(BA35="B",3,IF(BA35="C+",2.5,IF(BA35="C",2,IF(BA35="D+",1.5,IF(BA35="D",1,0)))))))</f>
        <v>0</v>
      </c>
      <c r="BC35" s="122" t="str">
        <f>TEXT(BB35,"0.0")</f>
        <v>0.0</v>
      </c>
      <c r="BD35" s="171">
        <v>0</v>
      </c>
      <c r="BE35" s="239"/>
      <c r="BF35" s="215"/>
      <c r="BG35" s="116">
        <f>ROUND((BD35*0.4+BE35*0.6),1)</f>
        <v>0</v>
      </c>
      <c r="BH35" s="117">
        <f>ROUND(MAX((BD35*0.4+BE35*0.6),(BD35*0.4+BF35*0.6)),1)</f>
        <v>0</v>
      </c>
      <c r="BI35" s="118" t="str">
        <f>IF(BH35&gt;=8.5,"A",IF(BH35&gt;=8,"B+",IF(BH35&gt;=7,"B",IF(BH35&gt;=6.5,"C+",IF(BH35&gt;=5.5,"C",IF(BH35&gt;=5,"D+",IF(BH35&gt;=4,"D","F")))))))</f>
        <v>F</v>
      </c>
      <c r="BJ35" s="119">
        <f>IF(BI35="A",4,IF(BI35="B+",3.5,IF(BI35="B",3,IF(BI35="C+",2.5,IF(BI35="C",2,IF(BI35="D+",1.5,IF(BI35="D",1,0)))))))</f>
        <v>0</v>
      </c>
      <c r="BK35" s="119" t="str">
        <f>TEXT(BJ35,"0.0")</f>
        <v>0.0</v>
      </c>
      <c r="BL35" s="137">
        <v>2</v>
      </c>
      <c r="BM35" s="138"/>
      <c r="BN35" s="200"/>
      <c r="BO35" s="225"/>
      <c r="BP35" s="225"/>
      <c r="BQ35" s="116">
        <f>ROUND((BN35*0.4+BO35*0.6),1)</f>
        <v>0</v>
      </c>
      <c r="BR35" s="117">
        <f>ROUND(MAX((BN35*0.4+BO35*0.6),(BN35*0.4+BP35*0.6)),1)</f>
        <v>0</v>
      </c>
      <c r="BS35" s="118" t="str">
        <f>IF(BR35&gt;=8.5,"A",IF(BR35&gt;=8,"B+",IF(BR35&gt;=7,"B",IF(BR35&gt;=6.5,"C+",IF(BR35&gt;=5.5,"C",IF(BR35&gt;=5,"D+",IF(BR35&gt;=4,"D","F")))))))</f>
        <v>F</v>
      </c>
      <c r="BT35" s="119">
        <f>IF(BS35="A",4,IF(BS35="B+",3.5,IF(BS35="B",3,IF(BS35="C+",2.5,IF(BS35="C",2,IF(BS35="D+",1.5,IF(BS35="D",1,0)))))))</f>
        <v>0</v>
      </c>
      <c r="BU35" s="119" t="str">
        <f>TEXT(BT35,"0.0")</f>
        <v>0.0</v>
      </c>
      <c r="BV35" s="137">
        <v>4</v>
      </c>
      <c r="BW35" s="138"/>
      <c r="BX35" s="325">
        <v>0</v>
      </c>
      <c r="BY35" s="239"/>
      <c r="BZ35" s="239"/>
      <c r="CA35" s="116">
        <f>ROUND((BX35*0.4+BY35*0.6),1)</f>
        <v>0</v>
      </c>
      <c r="CB35" s="117">
        <f>ROUND(MAX((BX35*0.4+BY35*0.6),(BX35*0.4+BZ35*0.6)),1)</f>
        <v>0</v>
      </c>
      <c r="CC35" s="118" t="str">
        <f>IF(CB35&gt;=8.5,"A",IF(CB35&gt;=8,"B+",IF(CB35&gt;=7,"B",IF(CB35&gt;=6.5,"C+",IF(CB35&gt;=5.5,"C",IF(CB35&gt;=5,"D+",IF(CB35&gt;=4,"D","F")))))))</f>
        <v>F</v>
      </c>
      <c r="CD35" s="119">
        <f>IF(CC35="A",4,IF(CC35="B+",3.5,IF(CC35="B",3,IF(CC35="C+",2.5,IF(CC35="C",2,IF(CC35="D+",1.5,IF(CC35="D",1,0)))))))</f>
        <v>0</v>
      </c>
      <c r="CE35" s="119" t="str">
        <f>TEXT(CD35,"0.0")</f>
        <v>0.0</v>
      </c>
      <c r="CF35" s="137">
        <v>4</v>
      </c>
      <c r="CG35" s="138"/>
      <c r="CH35" s="171">
        <v>0</v>
      </c>
      <c r="CI35" s="189"/>
      <c r="CJ35" s="189"/>
      <c r="CK35" s="116">
        <f>ROUND((CH35*0.4+CI35*0.6),1)</f>
        <v>0</v>
      </c>
      <c r="CL35" s="117">
        <f>ROUND(MAX((CH35*0.4+CI35*0.6),(CH35*0.4+CJ35*0.6)),1)</f>
        <v>0</v>
      </c>
      <c r="CM35" s="118" t="str">
        <f>IF(CL35&gt;=8.5,"A",IF(CL35&gt;=8,"B+",IF(CL35&gt;=7,"B",IF(CL35&gt;=6.5,"C+",IF(CL35&gt;=5.5,"C",IF(CL35&gt;=5,"D+",IF(CL35&gt;=4,"D","F")))))))</f>
        <v>F</v>
      </c>
      <c r="CN35" s="119">
        <f>IF(CM35="A",4,IF(CM35="B+",3.5,IF(CM35="B",3,IF(CM35="C+",2.5,IF(CM35="C",2,IF(CM35="D+",1.5,IF(CM35="D",1,0)))))))</f>
        <v>0</v>
      </c>
      <c r="CO35" s="119" t="str">
        <f>TEXT(CN35,"0.0")</f>
        <v>0.0</v>
      </c>
      <c r="CP35" s="137">
        <v>2</v>
      </c>
      <c r="CQ35" s="138"/>
      <c r="CR35" s="171">
        <v>0</v>
      </c>
      <c r="CS35" s="189"/>
      <c r="CT35" s="189"/>
      <c r="CU35" s="116">
        <f>ROUND((CR35*0.4+CS35*0.6),1)</f>
        <v>0</v>
      </c>
      <c r="CV35" s="117">
        <f>ROUND(MAX((CR35*0.4+CS35*0.6),(CR35*0.4+CT35*0.6)),1)</f>
        <v>0</v>
      </c>
      <c r="CW35" s="118" t="str">
        <f>IF(CV35&gt;=8.5,"A",IF(CV35&gt;=8,"B+",IF(CV35&gt;=7,"B",IF(CV35&gt;=6.5,"C+",IF(CV35&gt;=5.5,"C",IF(CV35&gt;=5,"D+",IF(CV35&gt;=4,"D","F")))))))</f>
        <v>F</v>
      </c>
      <c r="CX35" s="119">
        <f>IF(CW35="A",4,IF(CW35="B+",3.5,IF(CW35="B",3,IF(CW35="C+",2.5,IF(CW35="C",2,IF(CW35="D+",1.5,IF(CW35="D",1,0)))))))</f>
        <v>0</v>
      </c>
      <c r="CY35" s="119" t="str">
        <f>TEXT(CX35,"0.0")</f>
        <v>0.0</v>
      </c>
      <c r="CZ35" s="137">
        <v>1</v>
      </c>
      <c r="DA35" s="157"/>
      <c r="DB35" s="255"/>
      <c r="DC35" s="225"/>
      <c r="DD35" s="225"/>
      <c r="DE35" s="116">
        <f>ROUND((DB35*0.4+DC35*0.6),1)</f>
        <v>0</v>
      </c>
      <c r="DF35" s="117">
        <f>ROUND(MAX((DB35*0.4+DC35*0.6),(DB35*0.4+DD35*0.6)),1)</f>
        <v>0</v>
      </c>
      <c r="DG35" s="118" t="str">
        <f>IF(DF35&gt;=8.5,"A",IF(DF35&gt;=8,"B+",IF(DF35&gt;=7,"B",IF(DF35&gt;=6.5,"C+",IF(DF35&gt;=5.5,"C",IF(DF35&gt;=5,"D+",IF(DF35&gt;=4,"D","F")))))))</f>
        <v>F</v>
      </c>
      <c r="DH35" s="119">
        <f>IF(DG35="A",4,IF(DG35="B+",3.5,IF(DG35="B",3,IF(DG35="C+",2.5,IF(DG35="C",2,IF(DG35="D+",1.5,IF(DG35="D",1,0)))))))</f>
        <v>0</v>
      </c>
      <c r="DI35" s="119" t="str">
        <f>TEXT(DH35,"0.0")</f>
        <v>0.0</v>
      </c>
      <c r="DJ35" s="137">
        <v>2</v>
      </c>
      <c r="DK35" s="138"/>
      <c r="DL35" s="301">
        <f>BL35+BV35+CF35+CP35+CZ35+DJ35</f>
        <v>15</v>
      </c>
      <c r="DM35" s="310">
        <f>(BJ35*BL35+BT35*BV35+CD35*CF35+CN35*CP35+CX35*CZ35+DH35*DJ35)/DL35</f>
        <v>0</v>
      </c>
      <c r="DN35" s="312" t="str">
        <f>TEXT(DM35,"0.00")</f>
        <v>0.00</v>
      </c>
      <c r="DO35" s="400" t="str">
        <f>IF(AND(DM35&lt;0.8),"Cảnh báo KQHT","Lên lớp")</f>
        <v>Cảnh báo KQHT</v>
      </c>
      <c r="DP35" s="297">
        <f>BM35+BW35+CG35+CQ35+DA35+DK35</f>
        <v>0</v>
      </c>
      <c r="DQ35" s="298" t="e">
        <f xml:space="preserve"> (BM35*BJ35+BT35*BW35+CD35*CG35+CN35*CQ35+CX35*DA35+DH35*DK35)/DP35</f>
        <v>#DIV/0!</v>
      </c>
      <c r="DR35" s="296" t="e">
        <f>IF(AND(DQ35&lt;1.2),"Cảnh báo KQHT","Lên lớp")</f>
        <v>#DIV/0!</v>
      </c>
      <c r="DS35" s="16" t="s">
        <v>929</v>
      </c>
      <c r="DT35" s="171">
        <v>0</v>
      </c>
      <c r="DU35" s="130"/>
      <c r="DV35" s="130"/>
      <c r="DW35" s="130"/>
      <c r="DX35" s="130"/>
      <c r="DY35" s="130"/>
      <c r="DZ35" s="130"/>
      <c r="EA35" s="130"/>
      <c r="EB35" s="137">
        <v>4</v>
      </c>
      <c r="EC35" s="131"/>
      <c r="ED35" s="129"/>
      <c r="EE35" s="130"/>
      <c r="EF35" s="130"/>
      <c r="EG35" s="130"/>
      <c r="EH35" s="130"/>
      <c r="EI35" s="130"/>
      <c r="EJ35" s="130"/>
      <c r="EK35" s="130"/>
      <c r="EL35" s="137">
        <v>3</v>
      </c>
      <c r="EM35" s="131"/>
      <c r="EN35" s="129"/>
      <c r="EO35" s="130"/>
      <c r="EP35" s="130"/>
      <c r="EQ35" s="130"/>
      <c r="ER35" s="130"/>
      <c r="ES35" s="130"/>
      <c r="ET35" s="130"/>
      <c r="EU35" s="130"/>
      <c r="EV35" s="137">
        <v>2</v>
      </c>
      <c r="EW35" s="131"/>
      <c r="EX35" s="395"/>
      <c r="EY35" s="130"/>
      <c r="EZ35" s="130"/>
      <c r="FA35" s="130"/>
      <c r="FB35" s="130"/>
      <c r="FC35" s="130"/>
      <c r="FD35" s="130"/>
      <c r="FE35" s="130"/>
      <c r="FF35" s="137">
        <v>2</v>
      </c>
      <c r="FG35" s="131"/>
    </row>
    <row r="36" spans="1:184" ht="18">
      <c r="A36" s="22">
        <v>23</v>
      </c>
      <c r="B36" s="43" t="s">
        <v>167</v>
      </c>
      <c r="C36" s="52" t="s">
        <v>240</v>
      </c>
      <c r="D36" s="53" t="s">
        <v>241</v>
      </c>
      <c r="E36" s="54" t="s">
        <v>237</v>
      </c>
      <c r="F36" s="410" t="s">
        <v>931</v>
      </c>
      <c r="G36" s="55" t="s">
        <v>242</v>
      </c>
      <c r="H36" s="37" t="s">
        <v>47</v>
      </c>
      <c r="I36" s="22" t="s">
        <v>67</v>
      </c>
      <c r="J36" s="18" t="s">
        <v>37</v>
      </c>
      <c r="K36" s="364" t="s">
        <v>38</v>
      </c>
      <c r="L36" s="365"/>
      <c r="M36" s="365"/>
      <c r="N36" s="365"/>
      <c r="O36" s="365"/>
      <c r="P36" s="365"/>
      <c r="Q36" s="365"/>
      <c r="R36" s="365"/>
      <c r="S36" s="365"/>
      <c r="T36" s="365"/>
      <c r="U36" s="365"/>
      <c r="V36" s="365"/>
      <c r="W36" s="365"/>
      <c r="X36" s="365"/>
      <c r="Y36" s="365"/>
      <c r="Z36" s="365"/>
      <c r="AA36" s="365"/>
      <c r="AB36" s="365"/>
      <c r="AC36" s="365"/>
      <c r="AD36" s="365"/>
      <c r="AE36" s="365"/>
      <c r="AF36" s="365"/>
      <c r="AG36" s="365"/>
      <c r="AH36" s="365"/>
      <c r="AI36" s="365"/>
      <c r="AJ36" s="365"/>
      <c r="AK36" s="365"/>
      <c r="AL36" s="365"/>
      <c r="AM36" s="365"/>
      <c r="AN36" s="365"/>
      <c r="AO36" s="365"/>
      <c r="AP36" s="365"/>
      <c r="AQ36" s="365"/>
      <c r="AR36" s="365"/>
      <c r="AS36" s="365"/>
      <c r="AT36" s="365"/>
      <c r="AU36" s="365"/>
      <c r="AV36" s="6"/>
      <c r="AW36" s="3" t="str">
        <f>IF(AV36&gt;=8.5,"A",IF(AV36&gt;=8,"B+",IF(AV36&gt;=7,"B",IF(AV36&gt;=6.5,"C+",IF(AV36&gt;=5.5,"C",IF(AV36&gt;=5,"D+",IF(AV36&gt;=4,"D","F")))))))</f>
        <v>F</v>
      </c>
      <c r="AX36" s="4">
        <f>IF(AW36="A",4,IF(AW36="B+",3.5,IF(AW36="B",3,IF(AW36="C+",2.5,IF(AW36="C",2,IF(AW36="D+",1.5,IF(AW36="D",1,0)))))))</f>
        <v>0</v>
      </c>
      <c r="AY36" s="13" t="str">
        <f>TEXT(AX36,"0.0")</f>
        <v>0.0</v>
      </c>
      <c r="AZ36" s="104"/>
      <c r="BA36" s="3" t="str">
        <f>IF(AZ36&gt;=8.5,"A",IF(AZ36&gt;=8,"B+",IF(AZ36&gt;=7,"B",IF(AZ36&gt;=6.5,"C+",IF(AZ36&gt;=5.5,"C",IF(AZ36&gt;=5,"D+",IF(AZ36&gt;=4,"D","F")))))))</f>
        <v>F</v>
      </c>
      <c r="BB36" s="4">
        <f>IF(BA36="A",4,IF(BA36="B+",3.5,IF(BA36="B",3,IF(BA36="C+",2.5,IF(BA36="C",2,IF(BA36="D+",1.5,IF(BA36="D",1,0)))))))</f>
        <v>0</v>
      </c>
      <c r="BC36" s="122" t="str">
        <f>TEXT(BB36,"0.0")</f>
        <v>0.0</v>
      </c>
      <c r="BD36" s="171">
        <v>0</v>
      </c>
      <c r="BE36" s="239"/>
      <c r="BF36" s="215"/>
      <c r="BG36" s="116">
        <f>ROUND((BD36*0.4+BE36*0.6),1)</f>
        <v>0</v>
      </c>
      <c r="BH36" s="117">
        <f>ROUND(MAX((BD36*0.4+BE36*0.6),(BD36*0.4+BF36*0.6)),1)</f>
        <v>0</v>
      </c>
      <c r="BI36" s="118" t="str">
        <f>IF(BH36&gt;=8.5,"A",IF(BH36&gt;=8,"B+",IF(BH36&gt;=7,"B",IF(BH36&gt;=6.5,"C+",IF(BH36&gt;=5.5,"C",IF(BH36&gt;=5,"D+",IF(BH36&gt;=4,"D","F")))))))</f>
        <v>F</v>
      </c>
      <c r="BJ36" s="119">
        <f>IF(BI36="A",4,IF(BI36="B+",3.5,IF(BI36="B",3,IF(BI36="C+",2.5,IF(BI36="C",2,IF(BI36="D+",1.5,IF(BI36="D",1,0)))))))</f>
        <v>0</v>
      </c>
      <c r="BK36" s="119" t="str">
        <f>TEXT(BJ36,"0.0")</f>
        <v>0.0</v>
      </c>
      <c r="BL36" s="137">
        <v>2</v>
      </c>
      <c r="BM36" s="138"/>
      <c r="BN36" s="200"/>
      <c r="BO36" s="225"/>
      <c r="BP36" s="225"/>
      <c r="BQ36" s="116">
        <f>ROUND((BN36*0.4+BO36*0.6),1)</f>
        <v>0</v>
      </c>
      <c r="BR36" s="117">
        <f>ROUND(MAX((BN36*0.4+BO36*0.6),(BN36*0.4+BP36*0.6)),1)</f>
        <v>0</v>
      </c>
      <c r="BS36" s="118" t="str">
        <f>IF(BR36&gt;=8.5,"A",IF(BR36&gt;=8,"B+",IF(BR36&gt;=7,"B",IF(BR36&gt;=6.5,"C+",IF(BR36&gt;=5.5,"C",IF(BR36&gt;=5,"D+",IF(BR36&gt;=4,"D","F")))))))</f>
        <v>F</v>
      </c>
      <c r="BT36" s="119">
        <f>IF(BS36="A",4,IF(BS36="B+",3.5,IF(BS36="B",3,IF(BS36="C+",2.5,IF(BS36="C",2,IF(BS36="D+",1.5,IF(BS36="D",1,0)))))))</f>
        <v>0</v>
      </c>
      <c r="BU36" s="119" t="str">
        <f>TEXT(BT36,"0.0")</f>
        <v>0.0</v>
      </c>
      <c r="BV36" s="137">
        <v>4</v>
      </c>
      <c r="BW36" s="138"/>
      <c r="BX36" s="325">
        <v>0</v>
      </c>
      <c r="BY36" s="239"/>
      <c r="BZ36" s="239"/>
      <c r="CA36" s="116">
        <f>ROUND((BX36*0.4+BY36*0.6),1)</f>
        <v>0</v>
      </c>
      <c r="CB36" s="117">
        <f>ROUND(MAX((BX36*0.4+BY36*0.6),(BX36*0.4+BZ36*0.6)),1)</f>
        <v>0</v>
      </c>
      <c r="CC36" s="118" t="str">
        <f>IF(CB36&gt;=8.5,"A",IF(CB36&gt;=8,"B+",IF(CB36&gt;=7,"B",IF(CB36&gt;=6.5,"C+",IF(CB36&gt;=5.5,"C",IF(CB36&gt;=5,"D+",IF(CB36&gt;=4,"D","F")))))))</f>
        <v>F</v>
      </c>
      <c r="CD36" s="119">
        <f>IF(CC36="A",4,IF(CC36="B+",3.5,IF(CC36="B",3,IF(CC36="C+",2.5,IF(CC36="C",2,IF(CC36="D+",1.5,IF(CC36="D",1,0)))))))</f>
        <v>0</v>
      </c>
      <c r="CE36" s="119" t="str">
        <f>TEXT(CD36,"0.0")</f>
        <v>0.0</v>
      </c>
      <c r="CF36" s="137">
        <v>4</v>
      </c>
      <c r="CG36" s="138"/>
      <c r="CH36" s="171">
        <v>0</v>
      </c>
      <c r="CI36" s="189"/>
      <c r="CJ36" s="189"/>
      <c r="CK36" s="116">
        <f>ROUND((CH36*0.4+CI36*0.6),1)</f>
        <v>0</v>
      </c>
      <c r="CL36" s="117">
        <f>ROUND(MAX((CH36*0.4+CI36*0.6),(CH36*0.4+CJ36*0.6)),1)</f>
        <v>0</v>
      </c>
      <c r="CM36" s="118" t="str">
        <f>IF(CL36&gt;=8.5,"A",IF(CL36&gt;=8,"B+",IF(CL36&gt;=7,"B",IF(CL36&gt;=6.5,"C+",IF(CL36&gt;=5.5,"C",IF(CL36&gt;=5,"D+",IF(CL36&gt;=4,"D","F")))))))</f>
        <v>F</v>
      </c>
      <c r="CN36" s="119">
        <f>IF(CM36="A",4,IF(CM36="B+",3.5,IF(CM36="B",3,IF(CM36="C+",2.5,IF(CM36="C",2,IF(CM36="D+",1.5,IF(CM36="D",1,0)))))))</f>
        <v>0</v>
      </c>
      <c r="CO36" s="119" t="str">
        <f>TEXT(CN36,"0.0")</f>
        <v>0.0</v>
      </c>
      <c r="CP36" s="137">
        <v>2</v>
      </c>
      <c r="CQ36" s="138"/>
      <c r="CR36" s="171">
        <v>0</v>
      </c>
      <c r="CS36" s="189"/>
      <c r="CT36" s="189"/>
      <c r="CU36" s="116">
        <f>ROUND((CR36*0.4+CS36*0.6),1)</f>
        <v>0</v>
      </c>
      <c r="CV36" s="117">
        <f>ROUND(MAX((CR36*0.4+CS36*0.6),(CR36*0.4+CT36*0.6)),1)</f>
        <v>0</v>
      </c>
      <c r="CW36" s="118" t="str">
        <f>IF(CV36&gt;=8.5,"A",IF(CV36&gt;=8,"B+",IF(CV36&gt;=7,"B",IF(CV36&gt;=6.5,"C+",IF(CV36&gt;=5.5,"C",IF(CV36&gt;=5,"D+",IF(CV36&gt;=4,"D","F")))))))</f>
        <v>F</v>
      </c>
      <c r="CX36" s="119">
        <f>IF(CW36="A",4,IF(CW36="B+",3.5,IF(CW36="B",3,IF(CW36="C+",2.5,IF(CW36="C",2,IF(CW36="D+",1.5,IF(CW36="D",1,0)))))))</f>
        <v>0</v>
      </c>
      <c r="CY36" s="119" t="str">
        <f>TEXT(CX36,"0.0")</f>
        <v>0.0</v>
      </c>
      <c r="CZ36" s="137">
        <v>1</v>
      </c>
      <c r="DA36" s="157"/>
      <c r="DB36" s="248"/>
      <c r="DC36" s="225"/>
      <c r="DD36" s="225"/>
      <c r="DE36" s="116">
        <f>ROUND((DB36*0.4+DC36*0.6),1)</f>
        <v>0</v>
      </c>
      <c r="DF36" s="117">
        <f>ROUND(MAX((DB36*0.4+DC36*0.6),(DB36*0.4+DD36*0.6)),1)</f>
        <v>0</v>
      </c>
      <c r="DG36" s="118" t="str">
        <f>IF(DF36&gt;=8.5,"A",IF(DF36&gt;=8,"B+",IF(DF36&gt;=7,"B",IF(DF36&gt;=6.5,"C+",IF(DF36&gt;=5.5,"C",IF(DF36&gt;=5,"D+",IF(DF36&gt;=4,"D","F")))))))</f>
        <v>F</v>
      </c>
      <c r="DH36" s="119">
        <f>IF(DG36="A",4,IF(DG36="B+",3.5,IF(DG36="B",3,IF(DG36="C+",2.5,IF(DG36="C",2,IF(DG36="D+",1.5,IF(DG36="D",1,0)))))))</f>
        <v>0</v>
      </c>
      <c r="DI36" s="119" t="str">
        <f>TEXT(DH36,"0.0")</f>
        <v>0.0</v>
      </c>
      <c r="DJ36" s="137">
        <v>2</v>
      </c>
      <c r="DK36" s="138"/>
      <c r="DL36" s="301">
        <f>BL36+BV36+CF36+CP36+CZ36+DJ36</f>
        <v>15</v>
      </c>
      <c r="DM36" s="310">
        <f>(BJ36*BL36+BT36*BV36+CD36*CF36+CN36*CP36+CX36*CZ36+DH36*DJ36)/DL36</f>
        <v>0</v>
      </c>
      <c r="DN36" s="312" t="str">
        <f>TEXT(DM36,"0.00")</f>
        <v>0.00</v>
      </c>
      <c r="DO36" s="400" t="str">
        <f>IF(AND(DM36&lt;0.8),"Cảnh báo KQHT","Lên lớp")</f>
        <v>Cảnh báo KQHT</v>
      </c>
      <c r="DP36" s="297">
        <f>BM36+BW36+CG36+CQ36+DA36+DK36</f>
        <v>0</v>
      </c>
      <c r="DQ36" s="298" t="e">
        <f xml:space="preserve"> (BM36*BJ36+BT36*BW36+CD36*CG36+CN36*CQ36+CX36*DA36+DH36*DK36)/DP36</f>
        <v>#DIV/0!</v>
      </c>
      <c r="DR36" s="296" t="e">
        <f>IF(AND(DQ36&lt;1.2),"Cảnh báo KQHT","Lên lớp")</f>
        <v>#DIV/0!</v>
      </c>
      <c r="DS36" s="16" t="s">
        <v>929</v>
      </c>
      <c r="DT36" s="171">
        <v>0</v>
      </c>
      <c r="DU36" s="130"/>
      <c r="DV36" s="130"/>
      <c r="DW36" s="130"/>
      <c r="DX36" s="130"/>
      <c r="DY36" s="130"/>
      <c r="DZ36" s="130"/>
      <c r="EA36" s="130"/>
      <c r="EB36" s="137">
        <v>4</v>
      </c>
      <c r="EC36" s="131"/>
      <c r="ED36" s="129"/>
      <c r="EE36" s="130"/>
      <c r="EF36" s="130"/>
      <c r="EG36" s="130"/>
      <c r="EH36" s="130"/>
      <c r="EI36" s="130"/>
      <c r="EJ36" s="130"/>
      <c r="EK36" s="130"/>
      <c r="EL36" s="137">
        <v>3</v>
      </c>
      <c r="EM36" s="131"/>
      <c r="EN36" s="129"/>
      <c r="EO36" s="130"/>
      <c r="EP36" s="130"/>
      <c r="EQ36" s="130"/>
      <c r="ER36" s="130"/>
      <c r="ES36" s="130"/>
      <c r="ET36" s="130"/>
      <c r="EU36" s="130"/>
      <c r="EV36" s="137">
        <v>2</v>
      </c>
      <c r="EW36" s="131"/>
      <c r="EX36" s="395"/>
      <c r="EY36" s="130"/>
      <c r="EZ36" s="130"/>
      <c r="FA36" s="130"/>
      <c r="FB36" s="130"/>
      <c r="FC36" s="130"/>
      <c r="FD36" s="130"/>
      <c r="FE36" s="130"/>
      <c r="FF36" s="137">
        <v>2</v>
      </c>
      <c r="FG36" s="131"/>
    </row>
  </sheetData>
  <autoFilter ref="A1:GB25"/>
  <conditionalFormatting sqref="AZ33:BB36 AV33:AX36 AV30:AX31 AZ30:BB31 AV1:AX28 AZ1:BB28 AY1 BC1">
    <cfRule type="cellIs" dxfId="140" priority="32" stopIfTrue="1" operator="lessThan">
      <formula>4.95</formula>
    </cfRule>
  </conditionalFormatting>
  <conditionalFormatting sqref="BH35:BH36 CB35:CB36 BH33 CL33:CL36 CV33:CV36 DF33:DF36 BR33:BR36 CB33 FB33 DX33 ER33 EH33 FL33 CL30:CL31 CV30:CV31 DF30:DF31 BR30:BR31 CB30:CB31 FB30:FB31 DX30:DX31 ER30:ER31 EH30:EH31 FL30:FL31 BH30:BH31 BH2:BH28 AV1:BC1 BH1:BK1 CB1:CE1 CL1:CO1 CV1:CY1 DF1:DI1 CL2:CL28 CV2:CV28 DF2:DF28 BR1:BU1 BR2:BR28 CB2:CB28 DX1:EA1 EH1:EK1 ER1:EU1 FB1:FE1 FB2:FB28 DX2:DX28 ER2:ER28 EH2:EH28 FL1:FO1 FL2:FL28 GG1:GJ1 GQ1:GT1 HA1:HD1 HK1:HN1 HU1:HX1 IO1:IR1 GG2:GG25 GQ2:GQ25 HA2:HA25 HK2:HK25 HU2:HU25 IO2:IO25">
    <cfRule type="cellIs" dxfId="139" priority="31" operator="lessThan">
      <formula>3.95</formula>
    </cfRule>
  </conditionalFormatting>
  <conditionalFormatting sqref="BA33:BB36 AW33:AX36 AW30:AX31 BA30:BB31 AW2:AX28 BA2:BB28 AY1 BC1">
    <cfRule type="cellIs" dxfId="138" priority="28" stopIfTrue="1" operator="lessThan">
      <formula>4.95</formula>
    </cfRule>
    <cfRule type="cellIs" dxfId="137" priority="29" stopIfTrue="1" operator="lessThan">
      <formula>4.95</formula>
    </cfRule>
    <cfRule type="cellIs" dxfId="136" priority="30" stopIfTrue="1" operator="lessThan">
      <formula>4.95</formula>
    </cfRule>
  </conditionalFormatting>
  <conditionalFormatting sqref="BA33:BA36 AW33:AW36 AW30:AW31 BA30:BA31 AW1:AW28 BA1:BA28">
    <cfRule type="containsText" dxfId="135" priority="26" stopIfTrue="1" operator="containsText" text="f">
      <formula>NOT(ISERROR(SEARCH("f",AW1)))</formula>
    </cfRule>
    <cfRule type="containsText" dxfId="134" priority="27" stopIfTrue="1" operator="containsText" text="f">
      <formula>NOT(ISERROR(SEARCH("f",AW1)))</formula>
    </cfRule>
  </conditionalFormatting>
  <conditionalFormatting sqref="BB33:BB36 AX33:AX36 AX30:AX31 BB30:BB31 AX1:AX28 BB1:BB28 AV1 AY1:AZ1 BC1">
    <cfRule type="cellIs" dxfId="133" priority="25" stopIfTrue="1" operator="greaterThan">
      <formula>0</formula>
    </cfRule>
  </conditionalFormatting>
  <conditionalFormatting sqref="IE1:IH1 IE2:IE25">
    <cfRule type="cellIs" dxfId="132" priority="1" operator="lessThan">
      <formula>3.95</formula>
    </cfRule>
  </conditionalFormatting>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dimension ref="A1:X35"/>
  <sheetViews>
    <sheetView workbookViewId="0">
      <selection activeCell="K3" sqref="K3"/>
    </sheetView>
  </sheetViews>
  <sheetFormatPr defaultRowHeight="15"/>
  <cols>
    <col min="1" max="1" width="5" customWidth="1"/>
    <col min="2" max="2" width="9" customWidth="1"/>
    <col min="3" max="3" width="16" customWidth="1"/>
    <col min="4" max="4" width="23.5703125" customWidth="1"/>
    <col min="6" max="6" width="10.28515625" hidden="1" customWidth="1"/>
    <col min="7" max="7" width="12.7109375" customWidth="1"/>
    <col min="8" max="8" width="10.85546875" hidden="1" customWidth="1"/>
    <col min="9" max="9" width="24.28515625" hidden="1" customWidth="1"/>
    <col min="10" max="10" width="41.42578125" customWidth="1"/>
    <col min="11" max="14" width="5.140625" customWidth="1"/>
    <col min="15" max="16" width="5" customWidth="1"/>
    <col min="17" max="17" width="5.42578125" customWidth="1"/>
    <col min="18" max="18" width="4.85546875" customWidth="1"/>
    <col min="19" max="20" width="4.5703125" customWidth="1"/>
    <col min="21" max="21" width="5.140625" customWidth="1"/>
    <col min="22" max="23" width="4.7109375" customWidth="1"/>
    <col min="24" max="24" width="5.140625" customWidth="1"/>
  </cols>
  <sheetData>
    <row r="1" spans="1:24" ht="18.75">
      <c r="A1" s="630" t="s">
        <v>692</v>
      </c>
      <c r="B1" s="630"/>
      <c r="C1" s="630"/>
      <c r="D1" s="630"/>
      <c r="E1" s="630"/>
      <c r="F1" s="630"/>
      <c r="G1" s="630"/>
      <c r="H1" s="630"/>
      <c r="I1" s="630"/>
      <c r="J1" s="630"/>
      <c r="K1" s="630"/>
      <c r="L1" s="630"/>
      <c r="M1" s="630"/>
      <c r="N1" s="630"/>
      <c r="O1" s="630"/>
      <c r="P1" s="198"/>
    </row>
    <row r="2" spans="1:24" ht="16.5">
      <c r="A2" s="172"/>
      <c r="B2" s="173"/>
      <c r="C2" s="173"/>
      <c r="D2" s="173"/>
      <c r="E2" s="173"/>
      <c r="F2" s="173"/>
      <c r="G2" s="172"/>
      <c r="H2" s="172"/>
      <c r="I2" s="172"/>
      <c r="J2" s="172"/>
      <c r="K2" s="174">
        <f>SUM(L2:X2)</f>
        <v>29</v>
      </c>
      <c r="L2" s="174">
        <v>1</v>
      </c>
      <c r="M2" s="174">
        <v>2</v>
      </c>
      <c r="N2" s="174">
        <v>4</v>
      </c>
      <c r="O2" s="174">
        <v>2</v>
      </c>
      <c r="P2" s="174">
        <v>2</v>
      </c>
      <c r="Q2" s="176">
        <v>1</v>
      </c>
      <c r="R2" s="176">
        <v>2</v>
      </c>
      <c r="S2" s="176">
        <v>2</v>
      </c>
      <c r="T2" s="176">
        <v>3</v>
      </c>
      <c r="U2" s="176">
        <v>3</v>
      </c>
      <c r="V2" s="176">
        <v>2</v>
      </c>
      <c r="W2" s="176">
        <v>3</v>
      </c>
      <c r="X2" s="176">
        <v>2</v>
      </c>
    </row>
    <row r="3" spans="1:24" ht="210.75" customHeight="1">
      <c r="A3" s="177" t="s">
        <v>0</v>
      </c>
      <c r="B3" s="178" t="s">
        <v>1</v>
      </c>
      <c r="C3" s="178" t="s">
        <v>2</v>
      </c>
      <c r="D3" s="178" t="s">
        <v>3</v>
      </c>
      <c r="E3" s="179" t="s">
        <v>4</v>
      </c>
      <c r="F3" s="179" t="s">
        <v>624</v>
      </c>
      <c r="G3" s="177" t="s">
        <v>5</v>
      </c>
      <c r="H3" s="177" t="s">
        <v>6</v>
      </c>
      <c r="I3" s="177" t="s">
        <v>7</v>
      </c>
      <c r="J3" s="177" t="s">
        <v>682</v>
      </c>
      <c r="K3" s="180" t="s">
        <v>683</v>
      </c>
      <c r="L3" s="181" t="s">
        <v>684</v>
      </c>
      <c r="M3" s="182" t="s">
        <v>685</v>
      </c>
      <c r="N3" s="195" t="s">
        <v>794</v>
      </c>
      <c r="O3" s="195" t="s">
        <v>640</v>
      </c>
      <c r="P3" s="183" t="s">
        <v>673</v>
      </c>
      <c r="Q3" s="195" t="s">
        <v>698</v>
      </c>
      <c r="R3" s="183" t="s">
        <v>696</v>
      </c>
      <c r="S3" s="183" t="s">
        <v>726</v>
      </c>
      <c r="T3" s="511" t="s">
        <v>820</v>
      </c>
      <c r="U3" s="511" t="s">
        <v>858</v>
      </c>
      <c r="V3" s="511" t="s">
        <v>866</v>
      </c>
      <c r="W3" s="511" t="s">
        <v>874</v>
      </c>
      <c r="X3" s="511" t="s">
        <v>882</v>
      </c>
    </row>
    <row r="4" spans="1:24" ht="21" customHeight="1">
      <c r="A4" s="67">
        <v>1</v>
      </c>
      <c r="B4" s="62" t="s">
        <v>268</v>
      </c>
      <c r="C4" s="62" t="s">
        <v>269</v>
      </c>
      <c r="D4" s="68" t="s">
        <v>270</v>
      </c>
      <c r="E4" s="70" t="s">
        <v>14</v>
      </c>
      <c r="F4" s="70"/>
      <c r="G4" s="73" t="s">
        <v>350</v>
      </c>
      <c r="H4" s="63" t="s">
        <v>36</v>
      </c>
      <c r="I4" s="63" t="s">
        <v>271</v>
      </c>
      <c r="J4" s="184" t="str">
        <f>IF(L4="x",$L$3&amp;",",)&amp;IF(M4="x",$M$3&amp;",",)&amp;IF(N4="x",$N$3&amp;",",)&amp;IF(O4="x",$O$3&amp;",",)&amp;IF(P4="x",$P$3&amp;",",)&amp;IF(Q4="x",$Q$3&amp;",",)&amp;IF(R4="x",$R$3&amp;",",)&amp;IF(S4="x",$S$3&amp;",",)&amp;IF(T4="x",$T$3&amp;",",)&amp;IF(U4="x",$U$3&amp;",",)&amp;IF(V4="x",$V$3&amp;",",)&amp;IF(W4="x",$W$3&amp;",",)&amp;IF(X4="x",$X$3&amp;",",)</f>
        <v/>
      </c>
      <c r="K4" s="185">
        <f>SUMIF(L4:X4,"x",$L$2:$X$2)</f>
        <v>0</v>
      </c>
      <c r="L4" s="115" t="str">
        <f>IF('01TM1'!AX2&lt;1,"x"," ")</f>
        <v xml:space="preserve"> </v>
      </c>
      <c r="M4" s="115" t="str">
        <f>IF('01TM1'!BB2&lt;1,"x"," ")</f>
        <v xml:space="preserve"> </v>
      </c>
      <c r="N4" s="115" t="str">
        <f>IF('01TM1'!BJ2&lt;1,"x"," ")</f>
        <v xml:space="preserve"> </v>
      </c>
      <c r="O4" s="115" t="str">
        <f>IF('01TM1'!BT2&lt;1,"x"," ")</f>
        <v xml:space="preserve"> </v>
      </c>
      <c r="P4" s="115" t="str">
        <f>IF('01TM1'!CD2&lt;1,"x"," ")</f>
        <v xml:space="preserve"> </v>
      </c>
      <c r="Q4" s="115" t="str">
        <f>IF('01TM1'!CN2&lt;1,"x"," ")</f>
        <v xml:space="preserve"> </v>
      </c>
      <c r="R4" s="115" t="str">
        <f>IF('01TM1'!CX2&lt;1,"x"," ")</f>
        <v xml:space="preserve"> </v>
      </c>
      <c r="S4" s="115" t="str">
        <f>IF('01TM1'!DH2&lt;1,"x"," ")</f>
        <v xml:space="preserve"> </v>
      </c>
      <c r="T4" s="115" t="str">
        <f>IF('01TM1'!DZ2&lt;1,"x"," ")</f>
        <v xml:space="preserve"> </v>
      </c>
      <c r="U4" s="115" t="str">
        <f>IF('01TM1'!EJ2&lt;1,"x"," ")</f>
        <v xml:space="preserve"> </v>
      </c>
      <c r="V4" s="115" t="str">
        <f>IF('01TM1'!ET2&lt;1,"x"," ")</f>
        <v xml:space="preserve"> </v>
      </c>
      <c r="W4" s="115" t="str">
        <f>IF('01TM1'!FD2&lt;1,"x"," ")</f>
        <v xml:space="preserve"> </v>
      </c>
      <c r="X4" s="115" t="str">
        <f>IF('01TM1'!FN2&lt;1,"x"," ")</f>
        <v xml:space="preserve"> </v>
      </c>
    </row>
    <row r="5" spans="1:24" ht="21" customHeight="1">
      <c r="A5" s="5">
        <v>2</v>
      </c>
      <c r="B5" s="64" t="s">
        <v>268</v>
      </c>
      <c r="C5" s="65" t="s">
        <v>272</v>
      </c>
      <c r="D5" s="69" t="s">
        <v>273</v>
      </c>
      <c r="E5" s="71" t="s">
        <v>25</v>
      </c>
      <c r="F5" s="71"/>
      <c r="G5" s="74" t="s">
        <v>351</v>
      </c>
      <c r="H5" s="66" t="s">
        <v>47</v>
      </c>
      <c r="I5" s="66" t="s">
        <v>274</v>
      </c>
      <c r="J5" s="184" t="str">
        <f t="shared" ref="J5:J35" si="0">IF(L5="x",$L$3&amp;",",)&amp;IF(M5="x",$M$3&amp;",",)&amp;IF(N5="x",$N$3&amp;",",)&amp;IF(O5="x",$O$3&amp;",",)&amp;IF(P5="x",$P$3&amp;",",)&amp;IF(Q5="x",$Q$3&amp;",",)&amp;IF(R5="x",$R$3&amp;",",)&amp;IF(S5="x",$S$3&amp;",",)&amp;IF(T5="x",$T$3&amp;",",)&amp;IF(U5="x",$U$3&amp;",",)&amp;IF(V5="x",$V$3&amp;",",)&amp;IF(W5="x",$W$3&amp;",",)&amp;IF(X5="x",$X$3&amp;",",)</f>
        <v/>
      </c>
      <c r="K5" s="185">
        <f t="shared" ref="K5:K35" si="1">SUMIF(L5:X5,"x",$L$2:$X$2)</f>
        <v>0</v>
      </c>
      <c r="L5" s="115" t="str">
        <f>IF('01TM1'!AX3&lt;1,"x"," ")</f>
        <v xml:space="preserve"> </v>
      </c>
      <c r="M5" s="115" t="str">
        <f>IF('01TM1'!BB3&lt;1,"x"," ")</f>
        <v xml:space="preserve"> </v>
      </c>
      <c r="N5" s="115" t="str">
        <f>IF('01TM1'!BJ3&lt;1,"x"," ")</f>
        <v xml:space="preserve"> </v>
      </c>
      <c r="O5" s="115" t="str">
        <f>IF('01TM1'!BT3&lt;1,"x"," ")</f>
        <v xml:space="preserve"> </v>
      </c>
      <c r="P5" s="115" t="str">
        <f>IF('01TM1'!CD3&lt;1,"x"," ")</f>
        <v xml:space="preserve"> </v>
      </c>
      <c r="Q5" s="115" t="str">
        <f>IF('01TM1'!CN3&lt;1,"x"," ")</f>
        <v xml:space="preserve"> </v>
      </c>
      <c r="R5" s="115" t="str">
        <f>IF('01TM1'!CX3&lt;1,"x"," ")</f>
        <v xml:space="preserve"> </v>
      </c>
      <c r="S5" s="115" t="str">
        <f>IF('01TM1'!DH3&lt;1,"x"," ")</f>
        <v xml:space="preserve"> </v>
      </c>
      <c r="T5" s="115" t="str">
        <f>IF('01TM1'!DZ3&lt;1,"x"," ")</f>
        <v xml:space="preserve"> </v>
      </c>
      <c r="U5" s="115" t="str">
        <f>IF('01TM1'!EJ3&lt;1,"x"," ")</f>
        <v xml:space="preserve"> </v>
      </c>
      <c r="V5" s="115" t="str">
        <f>IF('01TM1'!ET3&lt;1,"x"," ")</f>
        <v xml:space="preserve"> </v>
      </c>
      <c r="W5" s="115" t="str">
        <f>IF('01TM1'!FD3&lt;1,"x"," ")</f>
        <v xml:space="preserve"> </v>
      </c>
      <c r="X5" s="115" t="str">
        <f>IF('01TM1'!FN3&lt;1,"x"," ")</f>
        <v xml:space="preserve"> </v>
      </c>
    </row>
    <row r="6" spans="1:24" ht="53.25" customHeight="1">
      <c r="A6" s="5">
        <v>3</v>
      </c>
      <c r="B6" s="64" t="s">
        <v>268</v>
      </c>
      <c r="C6" s="65" t="s">
        <v>275</v>
      </c>
      <c r="D6" s="69" t="s">
        <v>276</v>
      </c>
      <c r="E6" s="71" t="s">
        <v>25</v>
      </c>
      <c r="F6" s="71"/>
      <c r="G6" s="75" t="s">
        <v>352</v>
      </c>
      <c r="H6" s="66" t="s">
        <v>36</v>
      </c>
      <c r="I6" s="66" t="s">
        <v>277</v>
      </c>
      <c r="J6" s="184" t="str">
        <f t="shared" si="0"/>
        <v>KHOA HỌC HÀNG HÓA (2TC),QUẢN TRỊ DOANH NGHIỆP (3TC),</v>
      </c>
      <c r="K6" s="185">
        <f t="shared" si="1"/>
        <v>5</v>
      </c>
      <c r="L6" s="115" t="str">
        <f>IF('01TM1'!AX38&lt;1,"x"," ")</f>
        <v xml:space="preserve"> </v>
      </c>
      <c r="M6" s="115" t="str">
        <f>IF('01TM1'!BB38&lt;1,"x"," ")</f>
        <v xml:space="preserve"> </v>
      </c>
      <c r="N6" s="115" t="str">
        <f>IF('01TM1'!BJ38&lt;1,"x"," ")</f>
        <v xml:space="preserve"> </v>
      </c>
      <c r="O6" s="115" t="str">
        <f>IF('01TM1'!BT38&lt;1,"x"," ")</f>
        <v xml:space="preserve"> </v>
      </c>
      <c r="P6" s="115" t="str">
        <f>IF('01TM1'!CD38&lt;1,"x"," ")</f>
        <v xml:space="preserve"> </v>
      </c>
      <c r="Q6" s="115" t="str">
        <f>IF('01TM1'!CN38&lt;1,"x"," ")</f>
        <v xml:space="preserve"> </v>
      </c>
      <c r="R6" s="115" t="str">
        <f>IF('01TM1'!CX38&lt;1,"x"," ")</f>
        <v xml:space="preserve"> </v>
      </c>
      <c r="S6" s="115" t="str">
        <f>IF('01TM1'!DH38&lt;1,"x"," ")</f>
        <v>x</v>
      </c>
      <c r="T6" s="115" t="str">
        <f>IF('01TM1'!DZ38&lt;1,"x"," ")</f>
        <v xml:space="preserve"> </v>
      </c>
      <c r="U6" s="115" t="str">
        <f>IF('01TM1'!EJ38&lt;1,"x"," ")</f>
        <v>x</v>
      </c>
      <c r="V6" s="115" t="str">
        <f>IF('01TM1'!ET38&lt;1,"x"," ")</f>
        <v xml:space="preserve"> </v>
      </c>
      <c r="W6" s="115" t="str">
        <f>IF('01TM1'!FD38&lt;1,"x"," ")</f>
        <v xml:space="preserve"> </v>
      </c>
      <c r="X6" s="115" t="str">
        <f>IF('01TM1'!FN38&lt;1,"x"," ")</f>
        <v xml:space="preserve"> </v>
      </c>
    </row>
    <row r="7" spans="1:24" ht="21" customHeight="1">
      <c r="A7" s="5">
        <v>4</v>
      </c>
      <c r="B7" s="64" t="s">
        <v>268</v>
      </c>
      <c r="C7" s="65" t="s">
        <v>278</v>
      </c>
      <c r="D7" s="69" t="s">
        <v>279</v>
      </c>
      <c r="E7" s="71" t="s">
        <v>280</v>
      </c>
      <c r="F7" s="71"/>
      <c r="G7" s="74" t="s">
        <v>353</v>
      </c>
      <c r="H7" s="66" t="s">
        <v>36</v>
      </c>
      <c r="I7" s="66" t="s">
        <v>281</v>
      </c>
      <c r="J7" s="184" t="str">
        <f t="shared" si="0"/>
        <v/>
      </c>
      <c r="K7" s="185">
        <f t="shared" si="1"/>
        <v>0</v>
      </c>
      <c r="L7" s="115" t="str">
        <f>IF('01TM1'!AX4&lt;1,"x"," ")</f>
        <v xml:space="preserve"> </v>
      </c>
      <c r="M7" s="115" t="str">
        <f>IF('01TM1'!BB4&lt;1,"x"," ")</f>
        <v xml:space="preserve"> </v>
      </c>
      <c r="N7" s="115" t="str">
        <f>IF('01TM1'!BJ4&lt;1,"x"," ")</f>
        <v xml:space="preserve"> </v>
      </c>
      <c r="O7" s="115" t="str">
        <f>IF('01TM1'!BT4&lt;1,"x"," ")</f>
        <v xml:space="preserve"> </v>
      </c>
      <c r="P7" s="115" t="str">
        <f>IF('01TM1'!CD4&lt;1,"x"," ")</f>
        <v xml:space="preserve"> </v>
      </c>
      <c r="Q7" s="115" t="str">
        <f>IF('01TM1'!CN4&lt;1,"x"," ")</f>
        <v xml:space="preserve"> </v>
      </c>
      <c r="R7" s="115" t="str">
        <f>IF('01TM1'!CX4&lt;1,"x"," ")</f>
        <v xml:space="preserve"> </v>
      </c>
      <c r="S7" s="115" t="str">
        <f>IF('01TM1'!DH4&lt;1,"x"," ")</f>
        <v xml:space="preserve"> </v>
      </c>
      <c r="T7" s="115" t="str">
        <f>IF('01TM1'!DZ4&lt;1,"x"," ")</f>
        <v xml:space="preserve"> </v>
      </c>
      <c r="U7" s="115" t="str">
        <f>IF('01TM1'!EJ4&lt;1,"x"," ")</f>
        <v xml:space="preserve"> </v>
      </c>
      <c r="V7" s="115" t="str">
        <f>IF('01TM1'!ET4&lt;1,"x"," ")</f>
        <v xml:space="preserve"> </v>
      </c>
      <c r="W7" s="115" t="str">
        <f>IF('01TM1'!FD4&lt;1,"x"," ")</f>
        <v xml:space="preserve"> </v>
      </c>
      <c r="X7" s="115" t="str">
        <f>IF('01TM1'!FN4&lt;1,"x"," ")</f>
        <v xml:space="preserve"> </v>
      </c>
    </row>
    <row r="8" spans="1:24" ht="21" customHeight="1">
      <c r="A8" s="5">
        <v>5</v>
      </c>
      <c r="B8" s="64" t="s">
        <v>268</v>
      </c>
      <c r="C8" s="65" t="s">
        <v>282</v>
      </c>
      <c r="D8" s="69" t="s">
        <v>15</v>
      </c>
      <c r="E8" s="71" t="s">
        <v>283</v>
      </c>
      <c r="F8" s="71"/>
      <c r="G8" s="75" t="s">
        <v>354</v>
      </c>
      <c r="H8" s="66" t="s">
        <v>36</v>
      </c>
      <c r="I8" s="66" t="s">
        <v>284</v>
      </c>
      <c r="J8" s="184" t="str">
        <f t="shared" si="0"/>
        <v/>
      </c>
      <c r="K8" s="185">
        <f t="shared" si="1"/>
        <v>0</v>
      </c>
      <c r="L8" s="115" t="str">
        <f>IF('01TM1'!AX5&lt;1,"x"," ")</f>
        <v xml:space="preserve"> </v>
      </c>
      <c r="M8" s="115" t="str">
        <f>IF('01TM1'!BB5&lt;1,"x"," ")</f>
        <v xml:space="preserve"> </v>
      </c>
      <c r="N8" s="115" t="str">
        <f>IF('01TM1'!BJ5&lt;1,"x"," ")</f>
        <v xml:space="preserve"> </v>
      </c>
      <c r="O8" s="115" t="str">
        <f>IF('01TM1'!BT5&lt;1,"x"," ")</f>
        <v xml:space="preserve"> </v>
      </c>
      <c r="P8" s="115" t="str">
        <f>IF('01TM1'!CD5&lt;1,"x"," ")</f>
        <v xml:space="preserve"> </v>
      </c>
      <c r="Q8" s="115" t="str">
        <f>IF('01TM1'!CN5&lt;1,"x"," ")</f>
        <v xml:space="preserve"> </v>
      </c>
      <c r="R8" s="115" t="str">
        <f>IF('01TM1'!CX5&lt;1,"x"," ")</f>
        <v xml:space="preserve"> </v>
      </c>
      <c r="S8" s="115" t="str">
        <f>IF('01TM1'!DH5&lt;1,"x"," ")</f>
        <v xml:space="preserve"> </v>
      </c>
      <c r="T8" s="115" t="str">
        <f>IF('01TM1'!DZ5&lt;1,"x"," ")</f>
        <v xml:space="preserve"> </v>
      </c>
      <c r="U8" s="115" t="str">
        <f>IF('01TM1'!EJ5&lt;1,"x"," ")</f>
        <v xml:space="preserve"> </v>
      </c>
      <c r="V8" s="115" t="str">
        <f>IF('01TM1'!ET5&lt;1,"x"," ")</f>
        <v xml:space="preserve"> </v>
      </c>
      <c r="W8" s="115" t="str">
        <f>IF('01TM1'!FD5&lt;1,"x"," ")</f>
        <v xml:space="preserve"> </v>
      </c>
      <c r="X8" s="115" t="str">
        <f>IF('01TM1'!FN5&lt;1,"x"," ")</f>
        <v xml:space="preserve"> </v>
      </c>
    </row>
    <row r="9" spans="1:24" ht="23.25" customHeight="1">
      <c r="A9" s="5">
        <v>6</v>
      </c>
      <c r="B9" s="64" t="s">
        <v>268</v>
      </c>
      <c r="C9" s="65" t="s">
        <v>285</v>
      </c>
      <c r="D9" s="69" t="s">
        <v>276</v>
      </c>
      <c r="E9" s="71" t="s">
        <v>16</v>
      </c>
      <c r="F9" s="71"/>
      <c r="G9" s="74" t="s">
        <v>355</v>
      </c>
      <c r="H9" s="66" t="s">
        <v>36</v>
      </c>
      <c r="I9" s="66" t="s">
        <v>281</v>
      </c>
      <c r="J9" s="184" t="str">
        <f t="shared" si="0"/>
        <v/>
      </c>
      <c r="K9" s="185">
        <f t="shared" si="1"/>
        <v>0</v>
      </c>
      <c r="L9" s="115" t="str">
        <f>IF('01TM1'!AX6&lt;1,"x"," ")</f>
        <v xml:space="preserve"> </v>
      </c>
      <c r="M9" s="115" t="str">
        <f>IF('01TM1'!BB6&lt;1,"x"," ")</f>
        <v xml:space="preserve"> </v>
      </c>
      <c r="N9" s="115" t="str">
        <f>IF('01TM1'!BJ6&lt;1,"x"," ")</f>
        <v xml:space="preserve"> </v>
      </c>
      <c r="O9" s="115" t="str">
        <f>IF('01TM1'!BT6&lt;1,"x"," ")</f>
        <v xml:space="preserve"> </v>
      </c>
      <c r="P9" s="115" t="str">
        <f>IF('01TM1'!CD6&lt;1,"x"," ")</f>
        <v xml:space="preserve"> </v>
      </c>
      <c r="Q9" s="115" t="str">
        <f>IF('01TM1'!CN6&lt;1,"x"," ")</f>
        <v xml:space="preserve"> </v>
      </c>
      <c r="R9" s="115" t="str">
        <f>IF('01TM1'!CX6&lt;1,"x"," ")</f>
        <v xml:space="preserve"> </v>
      </c>
      <c r="S9" s="115" t="str">
        <f>IF('01TM1'!DH6&lt;1,"x"," ")</f>
        <v xml:space="preserve"> </v>
      </c>
      <c r="T9" s="115" t="str">
        <f>IF('01TM1'!DZ6&lt;1,"x"," ")</f>
        <v xml:space="preserve"> </v>
      </c>
      <c r="U9" s="115" t="str">
        <f>IF('01TM1'!EJ6&lt;1,"x"," ")</f>
        <v xml:space="preserve"> </v>
      </c>
      <c r="V9" s="115" t="str">
        <f>IF('01TM1'!ET6&lt;1,"x"," ")</f>
        <v xml:space="preserve"> </v>
      </c>
      <c r="W9" s="115" t="str">
        <f>IF('01TM1'!FD6&lt;1,"x"," ")</f>
        <v xml:space="preserve"> </v>
      </c>
      <c r="X9" s="115" t="str">
        <f>IF('01TM1'!FN6&lt;1,"x"," ")</f>
        <v xml:space="preserve"> </v>
      </c>
    </row>
    <row r="10" spans="1:24" ht="21" customHeight="1">
      <c r="A10" s="5">
        <v>7</v>
      </c>
      <c r="B10" s="64" t="s">
        <v>268</v>
      </c>
      <c r="C10" s="65" t="s">
        <v>287</v>
      </c>
      <c r="D10" s="69" t="s">
        <v>288</v>
      </c>
      <c r="E10" s="71" t="s">
        <v>289</v>
      </c>
      <c r="F10" s="71"/>
      <c r="G10" s="75" t="s">
        <v>356</v>
      </c>
      <c r="H10" s="66" t="s">
        <v>36</v>
      </c>
      <c r="I10" s="66" t="s">
        <v>67</v>
      </c>
      <c r="J10" s="184" t="str">
        <f t="shared" si="0"/>
        <v/>
      </c>
      <c r="K10" s="185">
        <f t="shared" si="1"/>
        <v>0</v>
      </c>
      <c r="L10" s="115" t="str">
        <f>IF('01TM1'!AX7&lt;1,"x"," ")</f>
        <v xml:space="preserve"> </v>
      </c>
      <c r="M10" s="115" t="str">
        <f>IF('01TM1'!BB7&lt;1,"x"," ")</f>
        <v xml:space="preserve"> </v>
      </c>
      <c r="N10" s="115" t="str">
        <f>IF('01TM1'!BJ7&lt;1,"x"," ")</f>
        <v xml:space="preserve"> </v>
      </c>
      <c r="O10" s="115" t="str">
        <f>IF('01TM1'!BT7&lt;1,"x"," ")</f>
        <v xml:space="preserve"> </v>
      </c>
      <c r="P10" s="115" t="str">
        <f>IF('01TM1'!CD7&lt;1,"x"," ")</f>
        <v xml:space="preserve"> </v>
      </c>
      <c r="Q10" s="115" t="str">
        <f>IF('01TM1'!CN7&lt;1,"x"," ")</f>
        <v xml:space="preserve"> </v>
      </c>
      <c r="R10" s="115" t="str">
        <f>IF('01TM1'!CX7&lt;1,"x"," ")</f>
        <v xml:space="preserve"> </v>
      </c>
      <c r="S10" s="115" t="str">
        <f>IF('01TM1'!DH7&lt;1,"x"," ")</f>
        <v xml:space="preserve"> </v>
      </c>
      <c r="T10" s="115" t="str">
        <f>IF('01TM1'!DZ7&lt;1,"x"," ")</f>
        <v xml:space="preserve"> </v>
      </c>
      <c r="U10" s="115" t="str">
        <f>IF('01TM1'!EJ7&lt;1,"x"," ")</f>
        <v xml:space="preserve"> </v>
      </c>
      <c r="V10" s="115" t="str">
        <f>IF('01TM1'!ET7&lt;1,"x"," ")</f>
        <v xml:space="preserve"> </v>
      </c>
      <c r="W10" s="115" t="str">
        <f>IF('01TM1'!FD7&lt;1,"x"," ")</f>
        <v xml:space="preserve"> </v>
      </c>
      <c r="X10" s="115" t="str">
        <f>IF('01TM1'!FN7&lt;1,"x"," ")</f>
        <v xml:space="preserve"> </v>
      </c>
    </row>
    <row r="11" spans="1:24" ht="51.75" customHeight="1">
      <c r="A11" s="5">
        <v>8</v>
      </c>
      <c r="B11" s="64" t="s">
        <v>268</v>
      </c>
      <c r="C11" s="65" t="s">
        <v>290</v>
      </c>
      <c r="D11" s="69" t="s">
        <v>291</v>
      </c>
      <c r="E11" s="71" t="s">
        <v>30</v>
      </c>
      <c r="F11" s="71"/>
      <c r="G11" s="75" t="s">
        <v>357</v>
      </c>
      <c r="H11" s="66" t="s">
        <v>36</v>
      </c>
      <c r="I11" s="66" t="s">
        <v>292</v>
      </c>
      <c r="J11" s="184" t="str">
        <f t="shared" si="0"/>
        <v>QUẢN TRỊ DOANH NGHIỆP (3TC), THƯƠNG MẠI ĐIỆN TỬ CĂN BẢN(3TC),</v>
      </c>
      <c r="K11" s="185">
        <f t="shared" si="1"/>
        <v>6</v>
      </c>
      <c r="L11" s="115" t="str">
        <f>IF('01TM1'!AX8&lt;1,"x"," ")</f>
        <v xml:space="preserve"> </v>
      </c>
      <c r="M11" s="115" t="str">
        <f>IF('01TM1'!BB8&lt;1,"x"," ")</f>
        <v xml:space="preserve"> </v>
      </c>
      <c r="N11" s="115" t="str">
        <f>IF('01TM1'!BJ8&lt;1,"x"," ")</f>
        <v xml:space="preserve"> </v>
      </c>
      <c r="O11" s="115" t="str">
        <f>IF('01TM1'!BT8&lt;1,"x"," ")</f>
        <v xml:space="preserve"> </v>
      </c>
      <c r="P11" s="115" t="str">
        <f>IF('01TM1'!CD8&lt;1,"x"," ")</f>
        <v xml:space="preserve"> </v>
      </c>
      <c r="Q11" s="115" t="str">
        <f>IF('01TM1'!CN8&lt;1,"x"," ")</f>
        <v xml:space="preserve"> </v>
      </c>
      <c r="R11" s="115" t="str">
        <f>IF('01TM1'!CX8&lt;1,"x"," ")</f>
        <v xml:space="preserve"> </v>
      </c>
      <c r="S11" s="115" t="str">
        <f>IF('01TM1'!DH8&lt;1,"x"," ")</f>
        <v xml:space="preserve"> </v>
      </c>
      <c r="T11" s="115" t="str">
        <f>IF('01TM1'!DZ8&lt;1,"x"," ")</f>
        <v xml:space="preserve"> </v>
      </c>
      <c r="U11" s="115" t="str">
        <f>IF('01TM1'!EJ8&lt;1,"x"," ")</f>
        <v>x</v>
      </c>
      <c r="V11" s="115" t="str">
        <f>IF('01TM1'!ET8&lt;1,"x"," ")</f>
        <v xml:space="preserve"> </v>
      </c>
      <c r="W11" s="115" t="str">
        <f>IF('01TM1'!FD8&lt;1,"x"," ")</f>
        <v>x</v>
      </c>
      <c r="X11" s="115" t="str">
        <f>IF('01TM1'!FN8&lt;1,"x"," ")</f>
        <v xml:space="preserve"> </v>
      </c>
    </row>
    <row r="12" spans="1:24" ht="21" customHeight="1">
      <c r="A12" s="5">
        <v>9</v>
      </c>
      <c r="B12" s="64" t="s">
        <v>268</v>
      </c>
      <c r="C12" s="65" t="s">
        <v>293</v>
      </c>
      <c r="D12" s="69" t="s">
        <v>294</v>
      </c>
      <c r="E12" s="71" t="s">
        <v>28</v>
      </c>
      <c r="F12" s="71"/>
      <c r="G12" s="75" t="s">
        <v>358</v>
      </c>
      <c r="H12" s="66" t="s">
        <v>36</v>
      </c>
      <c r="I12" s="66" t="s">
        <v>295</v>
      </c>
      <c r="J12" s="184" t="str">
        <f t="shared" si="0"/>
        <v/>
      </c>
      <c r="K12" s="185">
        <f t="shared" si="1"/>
        <v>0</v>
      </c>
      <c r="L12" s="115" t="str">
        <f>IF('01TM1'!AX9&lt;1,"x"," ")</f>
        <v xml:space="preserve"> </v>
      </c>
      <c r="M12" s="115" t="str">
        <f>IF('01TM1'!BB9&lt;1,"x"," ")</f>
        <v xml:space="preserve"> </v>
      </c>
      <c r="N12" s="115" t="str">
        <f>IF('01TM1'!BJ9&lt;1,"x"," ")</f>
        <v xml:space="preserve"> </v>
      </c>
      <c r="O12" s="115" t="str">
        <f>IF('01TM1'!BT9&lt;1,"x"," ")</f>
        <v xml:space="preserve"> </v>
      </c>
      <c r="P12" s="115" t="str">
        <f>IF('01TM1'!CD9&lt;1,"x"," ")</f>
        <v xml:space="preserve"> </v>
      </c>
      <c r="Q12" s="115" t="str">
        <f>IF('01TM1'!CN9&lt;1,"x"," ")</f>
        <v xml:space="preserve"> </v>
      </c>
      <c r="R12" s="115" t="str">
        <f>IF('01TM1'!CX9&lt;1,"x"," ")</f>
        <v xml:space="preserve"> </v>
      </c>
      <c r="S12" s="115" t="str">
        <f>IF('01TM1'!DH9&lt;1,"x"," ")</f>
        <v xml:space="preserve"> </v>
      </c>
      <c r="T12" s="115" t="str">
        <f>IF('01TM1'!DZ9&lt;1,"x"," ")</f>
        <v xml:space="preserve"> </v>
      </c>
      <c r="U12" s="115" t="str">
        <f>IF('01TM1'!EJ9&lt;1,"x"," ")</f>
        <v xml:space="preserve"> </v>
      </c>
      <c r="V12" s="115" t="str">
        <f>IF('01TM1'!ET9&lt;1,"x"," ")</f>
        <v xml:space="preserve"> </v>
      </c>
      <c r="W12" s="115" t="str">
        <f>IF('01TM1'!FD9&lt;1,"x"," ")</f>
        <v xml:space="preserve"> </v>
      </c>
      <c r="X12" s="115" t="str">
        <f>IF('01TM1'!FN9&lt;1,"x"," ")</f>
        <v xml:space="preserve"> </v>
      </c>
    </row>
    <row r="13" spans="1:24" ht="21" customHeight="1">
      <c r="A13" s="5">
        <v>10</v>
      </c>
      <c r="B13" s="64" t="s">
        <v>268</v>
      </c>
      <c r="C13" s="65" t="s">
        <v>296</v>
      </c>
      <c r="D13" s="69" t="s">
        <v>297</v>
      </c>
      <c r="E13" s="71" t="s">
        <v>28</v>
      </c>
      <c r="F13" s="71"/>
      <c r="G13" s="75" t="s">
        <v>187</v>
      </c>
      <c r="H13" s="66" t="s">
        <v>36</v>
      </c>
      <c r="I13" s="66" t="s">
        <v>46</v>
      </c>
      <c r="J13" s="184" t="str">
        <f t="shared" si="0"/>
        <v/>
      </c>
      <c r="K13" s="185">
        <f t="shared" si="1"/>
        <v>0</v>
      </c>
      <c r="L13" s="115" t="str">
        <f>IF('01TM1'!AX10&lt;1,"x"," ")</f>
        <v xml:space="preserve"> </v>
      </c>
      <c r="M13" s="115" t="str">
        <f>IF('01TM1'!BB10&lt;1,"x"," ")</f>
        <v xml:space="preserve"> </v>
      </c>
      <c r="N13" s="115" t="str">
        <f>IF('01TM1'!BJ10&lt;1,"x"," ")</f>
        <v xml:space="preserve"> </v>
      </c>
      <c r="O13" s="115" t="str">
        <f>IF('01TM1'!BT10&lt;1,"x"," ")</f>
        <v xml:space="preserve"> </v>
      </c>
      <c r="P13" s="115" t="str">
        <f>IF('01TM1'!CD10&lt;1,"x"," ")</f>
        <v xml:space="preserve"> </v>
      </c>
      <c r="Q13" s="115" t="str">
        <f>IF('01TM1'!CN10&lt;1,"x"," ")</f>
        <v xml:space="preserve"> </v>
      </c>
      <c r="R13" s="115" t="str">
        <f>IF('01TM1'!CX10&lt;1,"x"," ")</f>
        <v xml:space="preserve"> </v>
      </c>
      <c r="S13" s="115" t="str">
        <f>IF('01TM1'!DH10&lt;1,"x"," ")</f>
        <v xml:space="preserve"> </v>
      </c>
      <c r="T13" s="115" t="str">
        <f>IF('01TM1'!DZ10&lt;1,"x"," ")</f>
        <v xml:space="preserve"> </v>
      </c>
      <c r="U13" s="115" t="str">
        <f>IF('01TM1'!EJ10&lt;1,"x"," ")</f>
        <v xml:space="preserve"> </v>
      </c>
      <c r="V13" s="115" t="str">
        <f>IF('01TM1'!ET10&lt;1,"x"," ")</f>
        <v xml:space="preserve"> </v>
      </c>
      <c r="W13" s="115" t="str">
        <f>IF('01TM1'!FD10&lt;1,"x"," ")</f>
        <v xml:space="preserve"> </v>
      </c>
      <c r="X13" s="115" t="str">
        <f>IF('01TM1'!FN10&lt;1,"x"," ")</f>
        <v xml:space="preserve"> </v>
      </c>
    </row>
    <row r="14" spans="1:24" ht="21" customHeight="1">
      <c r="A14" s="5">
        <v>11</v>
      </c>
      <c r="B14" s="64" t="s">
        <v>268</v>
      </c>
      <c r="C14" s="65" t="s">
        <v>298</v>
      </c>
      <c r="D14" s="69" t="s">
        <v>279</v>
      </c>
      <c r="E14" s="71" t="s">
        <v>20</v>
      </c>
      <c r="F14" s="71"/>
      <c r="G14" s="74" t="s">
        <v>360</v>
      </c>
      <c r="H14" s="66" t="s">
        <v>36</v>
      </c>
      <c r="I14" s="66" t="s">
        <v>281</v>
      </c>
      <c r="J14" s="184" t="str">
        <f t="shared" si="0"/>
        <v/>
      </c>
      <c r="K14" s="185">
        <f t="shared" si="1"/>
        <v>0</v>
      </c>
      <c r="L14" s="115" t="str">
        <f>IF('01TM1'!AX11&lt;1,"x"," ")</f>
        <v xml:space="preserve"> </v>
      </c>
      <c r="M14" s="115" t="str">
        <f>IF('01TM1'!BB11&lt;1,"x"," ")</f>
        <v xml:space="preserve"> </v>
      </c>
      <c r="N14" s="115" t="str">
        <f>IF('01TM1'!BJ11&lt;1,"x"," ")</f>
        <v xml:space="preserve"> </v>
      </c>
      <c r="O14" s="115" t="str">
        <f>IF('01TM1'!BT11&lt;1,"x"," ")</f>
        <v xml:space="preserve"> </v>
      </c>
      <c r="P14" s="115" t="str">
        <f>IF('01TM1'!CD11&lt;1,"x"," ")</f>
        <v xml:space="preserve"> </v>
      </c>
      <c r="Q14" s="115" t="str">
        <f>IF('01TM1'!CN11&lt;1,"x"," ")</f>
        <v xml:space="preserve"> </v>
      </c>
      <c r="R14" s="115" t="str">
        <f>IF('01TM1'!CX11&lt;1,"x"," ")</f>
        <v xml:space="preserve"> </v>
      </c>
      <c r="S14" s="115" t="str">
        <f>IF('01TM1'!DH11&lt;1,"x"," ")</f>
        <v xml:space="preserve"> </v>
      </c>
      <c r="T14" s="115" t="str">
        <f>IF('01TM1'!DZ11&lt;1,"x"," ")</f>
        <v xml:space="preserve"> </v>
      </c>
      <c r="U14" s="115" t="str">
        <f>IF('01TM1'!EJ11&lt;1,"x"," ")</f>
        <v xml:space="preserve"> </v>
      </c>
      <c r="V14" s="115" t="str">
        <f>IF('01TM1'!ET11&lt;1,"x"," ")</f>
        <v xml:space="preserve"> </v>
      </c>
      <c r="W14" s="115" t="str">
        <f>IF('01TM1'!FD11&lt;1,"x"," ")</f>
        <v xml:space="preserve"> </v>
      </c>
      <c r="X14" s="115" t="str">
        <f>IF('01TM1'!FN11&lt;1,"x"," ")</f>
        <v xml:space="preserve"> </v>
      </c>
    </row>
    <row r="15" spans="1:24" ht="21" customHeight="1">
      <c r="A15" s="5">
        <v>12</v>
      </c>
      <c r="B15" s="64" t="s">
        <v>268</v>
      </c>
      <c r="C15" s="65" t="s">
        <v>299</v>
      </c>
      <c r="D15" s="69" t="s">
        <v>300</v>
      </c>
      <c r="E15" s="71" t="s">
        <v>21</v>
      </c>
      <c r="F15" s="71"/>
      <c r="G15" s="74" t="s">
        <v>359</v>
      </c>
      <c r="H15" s="66" t="s">
        <v>36</v>
      </c>
      <c r="I15" s="66" t="s">
        <v>83</v>
      </c>
      <c r="J15" s="184" t="str">
        <f t="shared" si="0"/>
        <v/>
      </c>
      <c r="K15" s="185">
        <f t="shared" si="1"/>
        <v>0</v>
      </c>
      <c r="L15" s="115" t="str">
        <f>IF('01TM1'!AX12&lt;1,"x"," ")</f>
        <v xml:space="preserve"> </v>
      </c>
      <c r="M15" s="115" t="str">
        <f>IF('01TM1'!BB12&lt;1,"x"," ")</f>
        <v xml:space="preserve"> </v>
      </c>
      <c r="N15" s="115" t="str">
        <f>IF('01TM1'!BJ12&lt;1,"x"," ")</f>
        <v xml:space="preserve"> </v>
      </c>
      <c r="O15" s="115" t="str">
        <f>IF('01TM1'!BT12&lt;1,"x"," ")</f>
        <v xml:space="preserve"> </v>
      </c>
      <c r="P15" s="115" t="str">
        <f>IF('01TM1'!CD12&lt;1,"x"," ")</f>
        <v xml:space="preserve"> </v>
      </c>
      <c r="Q15" s="115" t="str">
        <f>IF('01TM1'!CN12&lt;1,"x"," ")</f>
        <v xml:space="preserve"> </v>
      </c>
      <c r="R15" s="115" t="str">
        <f>IF('01TM1'!CX12&lt;1,"x"," ")</f>
        <v xml:space="preserve"> </v>
      </c>
      <c r="S15" s="115" t="str">
        <f>IF('01TM1'!DH12&lt;1,"x"," ")</f>
        <v xml:space="preserve"> </v>
      </c>
      <c r="T15" s="115" t="str">
        <f>IF('01TM1'!DZ12&lt;1,"x"," ")</f>
        <v xml:space="preserve"> </v>
      </c>
      <c r="U15" s="115" t="str">
        <f>IF('01TM1'!EJ12&lt;1,"x"," ")</f>
        <v xml:space="preserve"> </v>
      </c>
      <c r="V15" s="115" t="str">
        <f>IF('01TM1'!ET12&lt;1,"x"," ")</f>
        <v xml:space="preserve"> </v>
      </c>
      <c r="W15" s="115" t="str">
        <f>IF('01TM1'!FD12&lt;1,"x"," ")</f>
        <v xml:space="preserve"> </v>
      </c>
      <c r="X15" s="115" t="str">
        <f>IF('01TM1'!FN12&lt;1,"x"," ")</f>
        <v xml:space="preserve"> </v>
      </c>
    </row>
    <row r="16" spans="1:24" ht="21" customHeight="1">
      <c r="A16" s="5">
        <v>13</v>
      </c>
      <c r="B16" s="64" t="s">
        <v>268</v>
      </c>
      <c r="C16" s="65" t="s">
        <v>301</v>
      </c>
      <c r="D16" s="69" t="s">
        <v>302</v>
      </c>
      <c r="E16" s="71" t="s">
        <v>303</v>
      </c>
      <c r="F16" s="71"/>
      <c r="G16" s="75" t="s">
        <v>361</v>
      </c>
      <c r="H16" s="66" t="s">
        <v>36</v>
      </c>
      <c r="I16" s="66" t="s">
        <v>46</v>
      </c>
      <c r="J16" s="184" t="str">
        <f t="shared" si="0"/>
        <v/>
      </c>
      <c r="K16" s="185">
        <f t="shared" si="1"/>
        <v>0</v>
      </c>
      <c r="L16" s="115" t="str">
        <f>IF('01TM1'!AX13&lt;1,"x"," ")</f>
        <v xml:space="preserve"> </v>
      </c>
      <c r="M16" s="115" t="str">
        <f>IF('01TM1'!BB13&lt;1,"x"," ")</f>
        <v xml:space="preserve"> </v>
      </c>
      <c r="N16" s="115" t="str">
        <f>IF('01TM1'!BJ13&lt;1,"x"," ")</f>
        <v xml:space="preserve"> </v>
      </c>
      <c r="O16" s="115" t="str">
        <f>IF('01TM1'!BT13&lt;1,"x"," ")</f>
        <v xml:space="preserve"> </v>
      </c>
      <c r="P16" s="115" t="str">
        <f>IF('01TM1'!CD13&lt;1,"x"," ")</f>
        <v xml:space="preserve"> </v>
      </c>
      <c r="Q16" s="115" t="str">
        <f>IF('01TM1'!CN13&lt;1,"x"," ")</f>
        <v xml:space="preserve"> </v>
      </c>
      <c r="R16" s="115" t="str">
        <f>IF('01TM1'!CX13&lt;1,"x"," ")</f>
        <v xml:space="preserve"> </v>
      </c>
      <c r="S16" s="115" t="str">
        <f>IF('01TM1'!DH13&lt;1,"x"," ")</f>
        <v xml:space="preserve"> </v>
      </c>
      <c r="T16" s="115" t="str">
        <f>IF('01TM1'!DZ13&lt;1,"x"," ")</f>
        <v xml:space="preserve"> </v>
      </c>
      <c r="U16" s="115" t="str">
        <f>IF('01TM1'!EJ13&lt;1,"x"," ")</f>
        <v xml:space="preserve"> </v>
      </c>
      <c r="V16" s="115" t="str">
        <f>IF('01TM1'!ET13&lt;1,"x"," ")</f>
        <v xml:space="preserve"> </v>
      </c>
      <c r="W16" s="115" t="str">
        <f>IF('01TM1'!FD13&lt;1,"x"," ")</f>
        <v xml:space="preserve"> </v>
      </c>
      <c r="X16" s="115" t="str">
        <f>IF('01TM1'!FN13&lt;1,"x"," ")</f>
        <v xml:space="preserve"> </v>
      </c>
    </row>
    <row r="17" spans="1:24" ht="21" customHeight="1">
      <c r="A17" s="5">
        <v>14</v>
      </c>
      <c r="B17" s="64" t="s">
        <v>268</v>
      </c>
      <c r="C17" s="65" t="s">
        <v>304</v>
      </c>
      <c r="D17" s="69" t="s">
        <v>305</v>
      </c>
      <c r="E17" s="71" t="s">
        <v>306</v>
      </c>
      <c r="F17" s="71"/>
      <c r="G17" s="74" t="s">
        <v>362</v>
      </c>
      <c r="H17" s="66" t="s">
        <v>36</v>
      </c>
      <c r="I17" s="66" t="s">
        <v>46</v>
      </c>
      <c r="J17" s="184" t="str">
        <f t="shared" si="0"/>
        <v/>
      </c>
      <c r="K17" s="185">
        <f t="shared" si="1"/>
        <v>0</v>
      </c>
      <c r="L17" s="115" t="str">
        <f>IF('01TM1'!AX14&lt;1,"x"," ")</f>
        <v xml:space="preserve"> </v>
      </c>
      <c r="M17" s="115" t="str">
        <f>IF('01TM1'!BB14&lt;1,"x"," ")</f>
        <v xml:space="preserve"> </v>
      </c>
      <c r="N17" s="115" t="str">
        <f>IF('01TM1'!BJ14&lt;1,"x"," ")</f>
        <v xml:space="preserve"> </v>
      </c>
      <c r="O17" s="115" t="str">
        <f>IF('01TM1'!BT14&lt;1,"x"," ")</f>
        <v xml:space="preserve"> </v>
      </c>
      <c r="P17" s="115" t="str">
        <f>IF('01TM1'!CD14&lt;1,"x"," ")</f>
        <v xml:space="preserve"> </v>
      </c>
      <c r="Q17" s="115" t="str">
        <f>IF('01TM1'!CN14&lt;1,"x"," ")</f>
        <v xml:space="preserve"> </v>
      </c>
      <c r="R17" s="115" t="str">
        <f>IF('01TM1'!CX14&lt;1,"x"," ")</f>
        <v xml:space="preserve"> </v>
      </c>
      <c r="S17" s="115" t="str">
        <f>IF('01TM1'!DH14&lt;1,"x"," ")</f>
        <v xml:space="preserve"> </v>
      </c>
      <c r="T17" s="115" t="str">
        <f>IF('01TM1'!DZ14&lt;1,"x"," ")</f>
        <v xml:space="preserve"> </v>
      </c>
      <c r="U17" s="115" t="str">
        <f>IF('01TM1'!EJ14&lt;1,"x"," ")</f>
        <v xml:space="preserve"> </v>
      </c>
      <c r="V17" s="115" t="str">
        <f>IF('01TM1'!ET14&lt;1,"x"," ")</f>
        <v xml:space="preserve"> </v>
      </c>
      <c r="W17" s="115" t="str">
        <f>IF('01TM1'!FD14&lt;1,"x"," ")</f>
        <v xml:space="preserve"> </v>
      </c>
      <c r="X17" s="115" t="str">
        <f>IF('01TM1'!FN14&lt;1,"x"," ")</f>
        <v xml:space="preserve"> </v>
      </c>
    </row>
    <row r="18" spans="1:24" ht="21" customHeight="1">
      <c r="A18" s="5">
        <v>15</v>
      </c>
      <c r="B18" s="64" t="s">
        <v>268</v>
      </c>
      <c r="C18" s="65" t="s">
        <v>307</v>
      </c>
      <c r="D18" s="69" t="s">
        <v>308</v>
      </c>
      <c r="E18" s="71" t="s">
        <v>157</v>
      </c>
      <c r="F18" s="71"/>
      <c r="G18" s="74" t="s">
        <v>363</v>
      </c>
      <c r="H18" s="66" t="s">
        <v>36</v>
      </c>
      <c r="I18" s="66" t="s">
        <v>63</v>
      </c>
      <c r="J18" s="184" t="str">
        <f t="shared" si="0"/>
        <v/>
      </c>
      <c r="K18" s="185">
        <f t="shared" si="1"/>
        <v>0</v>
      </c>
      <c r="L18" s="115" t="str">
        <f>IF('01TM1'!AX15&lt;1,"x"," ")</f>
        <v xml:space="preserve"> </v>
      </c>
      <c r="M18" s="115" t="str">
        <f>IF('01TM1'!BB15&lt;1,"x"," ")</f>
        <v xml:space="preserve"> </v>
      </c>
      <c r="N18" s="115" t="str">
        <f>IF('01TM1'!BJ15&lt;1,"x"," ")</f>
        <v xml:space="preserve"> </v>
      </c>
      <c r="O18" s="115" t="str">
        <f>IF('01TM1'!BT15&lt;1,"x"," ")</f>
        <v xml:space="preserve"> </v>
      </c>
      <c r="P18" s="115" t="str">
        <f>IF('01TM1'!CD15&lt;1,"x"," ")</f>
        <v xml:space="preserve"> </v>
      </c>
      <c r="Q18" s="115" t="str">
        <f>IF('01TM1'!CN15&lt;1,"x"," ")</f>
        <v xml:space="preserve"> </v>
      </c>
      <c r="R18" s="115" t="str">
        <f>IF('01TM1'!CX15&lt;1,"x"," ")</f>
        <v xml:space="preserve"> </v>
      </c>
      <c r="S18" s="115" t="str">
        <f>IF('01TM1'!DH15&lt;1,"x"," ")</f>
        <v xml:space="preserve"> </v>
      </c>
      <c r="T18" s="115" t="str">
        <f>IF('01TM1'!DZ15&lt;1,"x"," ")</f>
        <v xml:space="preserve"> </v>
      </c>
      <c r="U18" s="115" t="str">
        <f>IF('01TM1'!EJ15&lt;1,"x"," ")</f>
        <v xml:space="preserve"> </v>
      </c>
      <c r="V18" s="115" t="str">
        <f>IF('01TM1'!ET15&lt;1,"x"," ")</f>
        <v xml:space="preserve"> </v>
      </c>
      <c r="W18" s="115" t="str">
        <f>IF('01TM1'!FD15&lt;1,"x"," ")</f>
        <v xml:space="preserve"> </v>
      </c>
      <c r="X18" s="115" t="str">
        <f>IF('01TM1'!FN15&lt;1,"x"," ")</f>
        <v xml:space="preserve"> </v>
      </c>
    </row>
    <row r="19" spans="1:24" ht="21" customHeight="1">
      <c r="A19" s="5">
        <v>16</v>
      </c>
      <c r="B19" s="64" t="s">
        <v>268</v>
      </c>
      <c r="C19" s="65" t="s">
        <v>309</v>
      </c>
      <c r="D19" s="69" t="s">
        <v>310</v>
      </c>
      <c r="E19" s="71" t="s">
        <v>186</v>
      </c>
      <c r="F19" s="71"/>
      <c r="G19" s="74" t="s">
        <v>364</v>
      </c>
      <c r="H19" s="66" t="s">
        <v>47</v>
      </c>
      <c r="I19" s="66" t="s">
        <v>46</v>
      </c>
      <c r="J19" s="184" t="str">
        <f t="shared" si="0"/>
        <v/>
      </c>
      <c r="K19" s="185">
        <f t="shared" si="1"/>
        <v>0</v>
      </c>
      <c r="L19" s="115" t="str">
        <f>IF('01TM1'!AX16&lt;1,"x"," ")</f>
        <v xml:space="preserve"> </v>
      </c>
      <c r="M19" s="115" t="str">
        <f>IF('01TM1'!BB16&lt;1,"x"," ")</f>
        <v xml:space="preserve"> </v>
      </c>
      <c r="N19" s="115" t="str">
        <f>IF('01TM1'!BJ16&lt;1,"x"," ")</f>
        <v xml:space="preserve"> </v>
      </c>
      <c r="O19" s="115" t="str">
        <f>IF('01TM1'!BT16&lt;1,"x"," ")</f>
        <v xml:space="preserve"> </v>
      </c>
      <c r="P19" s="115" t="str">
        <f>IF('01TM1'!CD16&lt;1,"x"," ")</f>
        <v xml:space="preserve"> </v>
      </c>
      <c r="Q19" s="115" t="str">
        <f>IF('01TM1'!CN16&lt;1,"x"," ")</f>
        <v xml:space="preserve"> </v>
      </c>
      <c r="R19" s="115" t="str">
        <f>IF('01TM1'!CX16&lt;1,"x"," ")</f>
        <v xml:space="preserve"> </v>
      </c>
      <c r="S19" s="115" t="str">
        <f>IF('01TM1'!DH16&lt;1,"x"," ")</f>
        <v xml:space="preserve"> </v>
      </c>
      <c r="T19" s="115" t="str">
        <f>IF('01TM1'!DZ16&lt;1,"x"," ")</f>
        <v xml:space="preserve"> </v>
      </c>
      <c r="U19" s="115" t="str">
        <f>IF('01TM1'!EJ16&lt;1,"x"," ")</f>
        <v xml:space="preserve"> </v>
      </c>
      <c r="V19" s="115" t="str">
        <f>IF('01TM1'!ET16&lt;1,"x"," ")</f>
        <v xml:space="preserve"> </v>
      </c>
      <c r="W19" s="115" t="str">
        <f>IF('01TM1'!FD16&lt;1,"x"," ")</f>
        <v xml:space="preserve"> </v>
      </c>
      <c r="X19" s="115" t="str">
        <f>IF('01TM1'!FN16&lt;1,"x"," ")</f>
        <v xml:space="preserve"> </v>
      </c>
    </row>
    <row r="20" spans="1:24" ht="37.5" customHeight="1">
      <c r="A20" s="5">
        <v>17</v>
      </c>
      <c r="B20" s="64" t="s">
        <v>268</v>
      </c>
      <c r="C20" s="65" t="s">
        <v>311</v>
      </c>
      <c r="D20" s="69" t="s">
        <v>312</v>
      </c>
      <c r="E20" s="71" t="s">
        <v>186</v>
      </c>
      <c r="F20" s="71"/>
      <c r="G20" s="74" t="s">
        <v>365</v>
      </c>
      <c r="H20" s="66" t="s">
        <v>47</v>
      </c>
      <c r="I20" s="66" t="s">
        <v>313</v>
      </c>
      <c r="J20" s="184" t="str">
        <f t="shared" si="0"/>
        <v xml:space="preserve"> THƯƠNG MẠI ĐIỆN TỬ CĂN BẢN(3TC),</v>
      </c>
      <c r="K20" s="185">
        <f t="shared" si="1"/>
        <v>3</v>
      </c>
      <c r="L20" s="115" t="str">
        <f>IF('01TM1'!AX17&lt;1,"x"," ")</f>
        <v xml:space="preserve"> </v>
      </c>
      <c r="M20" s="115" t="str">
        <f>IF('01TM1'!BB17&lt;1,"x"," ")</f>
        <v xml:space="preserve"> </v>
      </c>
      <c r="N20" s="115" t="str">
        <f>IF('01TM1'!BJ17&lt;1,"x"," ")</f>
        <v xml:space="preserve"> </v>
      </c>
      <c r="O20" s="115" t="str">
        <f>IF('01TM1'!BT17&lt;1,"x"," ")</f>
        <v xml:space="preserve"> </v>
      </c>
      <c r="P20" s="115" t="str">
        <f>IF('01TM1'!CD17&lt;1,"x"," ")</f>
        <v xml:space="preserve"> </v>
      </c>
      <c r="Q20" s="115" t="str">
        <f>IF('01TM1'!CN17&lt;1,"x"," ")</f>
        <v xml:space="preserve"> </v>
      </c>
      <c r="R20" s="115" t="str">
        <f>IF('01TM1'!CX17&lt;1,"x"," ")</f>
        <v xml:space="preserve"> </v>
      </c>
      <c r="S20" s="115" t="str">
        <f>IF('01TM1'!DH17&lt;1,"x"," ")</f>
        <v xml:space="preserve"> </v>
      </c>
      <c r="T20" s="115" t="str">
        <f>IF('01TM1'!DZ17&lt;1,"x"," ")</f>
        <v xml:space="preserve"> </v>
      </c>
      <c r="U20" s="115" t="str">
        <f>IF('01TM1'!EJ17&lt;1,"x"," ")</f>
        <v xml:space="preserve"> </v>
      </c>
      <c r="V20" s="115" t="str">
        <f>IF('01TM1'!ET17&lt;1,"x"," ")</f>
        <v xml:space="preserve"> </v>
      </c>
      <c r="W20" s="115" t="str">
        <f>IF('01TM1'!FD17&lt;1,"x"," ")</f>
        <v>x</v>
      </c>
      <c r="X20" s="115" t="str">
        <f>IF('01TM1'!FN17&lt;1,"x"," ")</f>
        <v xml:space="preserve"> </v>
      </c>
    </row>
    <row r="21" spans="1:24" ht="21" customHeight="1">
      <c r="A21" s="5">
        <v>18</v>
      </c>
      <c r="B21" s="64" t="s">
        <v>268</v>
      </c>
      <c r="C21" s="65" t="s">
        <v>314</v>
      </c>
      <c r="D21" s="69" t="s">
        <v>135</v>
      </c>
      <c r="E21" s="71" t="s">
        <v>315</v>
      </c>
      <c r="F21" s="71"/>
      <c r="G21" s="74" t="s">
        <v>366</v>
      </c>
      <c r="H21" s="66" t="s">
        <v>36</v>
      </c>
      <c r="I21" s="66" t="s">
        <v>83</v>
      </c>
      <c r="J21" s="184" t="str">
        <f t="shared" si="0"/>
        <v/>
      </c>
      <c r="K21" s="185">
        <f t="shared" si="1"/>
        <v>0</v>
      </c>
      <c r="L21" s="115" t="str">
        <f>IF('01TM1'!AX18&lt;1,"x"," ")</f>
        <v xml:space="preserve"> </v>
      </c>
      <c r="M21" s="115" t="str">
        <f>IF('01TM1'!BB18&lt;1,"x"," ")</f>
        <v xml:space="preserve"> </v>
      </c>
      <c r="N21" s="115" t="str">
        <f>IF('01TM1'!BJ18&lt;1,"x"," ")</f>
        <v xml:space="preserve"> </v>
      </c>
      <c r="O21" s="115" t="str">
        <f>IF('01TM1'!BT18&lt;1,"x"," ")</f>
        <v xml:space="preserve"> </v>
      </c>
      <c r="P21" s="115" t="str">
        <f>IF('01TM1'!CD18&lt;1,"x"," ")</f>
        <v xml:space="preserve"> </v>
      </c>
      <c r="Q21" s="115" t="str">
        <f>IF('01TM1'!CN18&lt;1,"x"," ")</f>
        <v xml:space="preserve"> </v>
      </c>
      <c r="R21" s="115" t="str">
        <f>IF('01TM1'!CX18&lt;1,"x"," ")</f>
        <v xml:space="preserve"> </v>
      </c>
      <c r="S21" s="115" t="str">
        <f>IF('01TM1'!DH18&lt;1,"x"," ")</f>
        <v xml:space="preserve"> </v>
      </c>
      <c r="T21" s="115" t="str">
        <f>IF('01TM1'!DZ18&lt;1,"x"," ")</f>
        <v xml:space="preserve"> </v>
      </c>
      <c r="U21" s="115" t="str">
        <f>IF('01TM1'!EJ18&lt;1,"x"," ")</f>
        <v xml:space="preserve"> </v>
      </c>
      <c r="V21" s="115" t="str">
        <f>IF('01TM1'!ET18&lt;1,"x"," ")</f>
        <v xml:space="preserve"> </v>
      </c>
      <c r="W21" s="115" t="str">
        <f>IF('01TM1'!FD18&lt;1,"x"," ")</f>
        <v xml:space="preserve"> </v>
      </c>
      <c r="X21" s="115" t="str">
        <f>IF('01TM1'!FN18&lt;1,"x"," ")</f>
        <v xml:space="preserve"> </v>
      </c>
    </row>
    <row r="22" spans="1:24" ht="21" customHeight="1">
      <c r="A22" s="5">
        <v>19</v>
      </c>
      <c r="B22" s="64" t="s">
        <v>268</v>
      </c>
      <c r="C22" s="65" t="s">
        <v>316</v>
      </c>
      <c r="D22" s="69" t="s">
        <v>72</v>
      </c>
      <c r="E22" s="71" t="s">
        <v>315</v>
      </c>
      <c r="F22" s="71"/>
      <c r="G22" s="75" t="s">
        <v>357</v>
      </c>
      <c r="H22" s="66" t="s">
        <v>36</v>
      </c>
      <c r="I22" s="66" t="s">
        <v>46</v>
      </c>
      <c r="J22" s="184" t="str">
        <f t="shared" si="0"/>
        <v/>
      </c>
      <c r="K22" s="185">
        <f t="shared" si="1"/>
        <v>0</v>
      </c>
      <c r="L22" s="115" t="str">
        <f>IF('01TM1'!AX19&lt;1,"x"," ")</f>
        <v xml:space="preserve"> </v>
      </c>
      <c r="M22" s="115" t="str">
        <f>IF('01TM1'!BB19&lt;1,"x"," ")</f>
        <v xml:space="preserve"> </v>
      </c>
      <c r="N22" s="115" t="str">
        <f>IF('01TM1'!BJ19&lt;1,"x"," ")</f>
        <v xml:space="preserve"> </v>
      </c>
      <c r="O22" s="115" t="str">
        <f>IF('01TM1'!BT19&lt;1,"x"," ")</f>
        <v xml:space="preserve"> </v>
      </c>
      <c r="P22" s="115" t="str">
        <f>IF('01TM1'!CD19&lt;1,"x"," ")</f>
        <v xml:space="preserve"> </v>
      </c>
      <c r="Q22" s="115" t="str">
        <f>IF('01TM1'!CN19&lt;1,"x"," ")</f>
        <v xml:space="preserve"> </v>
      </c>
      <c r="R22" s="115" t="str">
        <f>IF('01TM1'!CX19&lt;1,"x"," ")</f>
        <v xml:space="preserve"> </v>
      </c>
      <c r="S22" s="115" t="str">
        <f>IF('01TM1'!DH19&lt;1,"x"," ")</f>
        <v xml:space="preserve"> </v>
      </c>
      <c r="T22" s="115" t="str">
        <f>IF('01TM1'!DZ19&lt;1,"x"," ")</f>
        <v xml:space="preserve"> </v>
      </c>
      <c r="U22" s="115" t="str">
        <f>IF('01TM1'!EJ19&lt;1,"x"," ")</f>
        <v xml:space="preserve"> </v>
      </c>
      <c r="V22" s="115" t="str">
        <f>IF('01TM1'!ET19&lt;1,"x"," ")</f>
        <v xml:space="preserve"> </v>
      </c>
      <c r="W22" s="115" t="str">
        <f>IF('01TM1'!FD19&lt;1,"x"," ")</f>
        <v xml:space="preserve"> </v>
      </c>
      <c r="X22" s="115" t="str">
        <f>IF('01TM1'!FN19&lt;1,"x"," ")</f>
        <v xml:space="preserve"> </v>
      </c>
    </row>
    <row r="23" spans="1:24" ht="21" customHeight="1">
      <c r="A23" s="5">
        <v>20</v>
      </c>
      <c r="B23" s="64" t="s">
        <v>268</v>
      </c>
      <c r="C23" s="65" t="s">
        <v>317</v>
      </c>
      <c r="D23" s="69" t="s">
        <v>98</v>
      </c>
      <c r="E23" s="71" t="s">
        <v>36</v>
      </c>
      <c r="F23" s="71"/>
      <c r="G23" s="74" t="s">
        <v>367</v>
      </c>
      <c r="H23" s="66" t="s">
        <v>36</v>
      </c>
      <c r="I23" s="66" t="s">
        <v>46</v>
      </c>
      <c r="J23" s="184" t="str">
        <f t="shared" si="0"/>
        <v/>
      </c>
      <c r="K23" s="185">
        <f t="shared" si="1"/>
        <v>0</v>
      </c>
      <c r="L23" s="115" t="str">
        <f>IF('01TM1'!AX20&lt;1,"x"," ")</f>
        <v xml:space="preserve"> </v>
      </c>
      <c r="M23" s="115" t="str">
        <f>IF('01TM1'!BB20&lt;1,"x"," ")</f>
        <v xml:space="preserve"> </v>
      </c>
      <c r="N23" s="115" t="str">
        <f>IF('01TM1'!BJ20&lt;1,"x"," ")</f>
        <v xml:space="preserve"> </v>
      </c>
      <c r="O23" s="115" t="str">
        <f>IF('01TM1'!BT20&lt;1,"x"," ")</f>
        <v xml:space="preserve"> </v>
      </c>
      <c r="P23" s="115" t="str">
        <f>IF('01TM1'!CD20&lt;1,"x"," ")</f>
        <v xml:space="preserve"> </v>
      </c>
      <c r="Q23" s="115" t="str">
        <f>IF('01TM1'!CN20&lt;1,"x"," ")</f>
        <v xml:space="preserve"> </v>
      </c>
      <c r="R23" s="115" t="str">
        <f>IF('01TM1'!CX20&lt;1,"x"," ")</f>
        <v xml:space="preserve"> </v>
      </c>
      <c r="S23" s="115" t="str">
        <f>IF('01TM1'!DH20&lt;1,"x"," ")</f>
        <v xml:space="preserve"> </v>
      </c>
      <c r="T23" s="115" t="str">
        <f>IF('01TM1'!DZ20&lt;1,"x"," ")</f>
        <v xml:space="preserve"> </v>
      </c>
      <c r="U23" s="115" t="str">
        <f>IF('01TM1'!EJ20&lt;1,"x"," ")</f>
        <v xml:space="preserve"> </v>
      </c>
      <c r="V23" s="115" t="str">
        <f>IF('01TM1'!ET20&lt;1,"x"," ")</f>
        <v xml:space="preserve"> </v>
      </c>
      <c r="W23" s="115" t="str">
        <f>IF('01TM1'!FD20&lt;1,"x"," ")</f>
        <v xml:space="preserve"> </v>
      </c>
      <c r="X23" s="115" t="str">
        <f>IF('01TM1'!FN20&lt;1,"x"," ")</f>
        <v xml:space="preserve"> </v>
      </c>
    </row>
    <row r="24" spans="1:24" ht="21" customHeight="1">
      <c r="A24" s="5">
        <v>21</v>
      </c>
      <c r="B24" s="64" t="s">
        <v>268</v>
      </c>
      <c r="C24" s="65" t="s">
        <v>318</v>
      </c>
      <c r="D24" s="69" t="s">
        <v>297</v>
      </c>
      <c r="E24" s="71" t="s">
        <v>36</v>
      </c>
      <c r="F24" s="71"/>
      <c r="G24" s="74" t="s">
        <v>78</v>
      </c>
      <c r="H24" s="66" t="s">
        <v>36</v>
      </c>
      <c r="I24" s="66" t="s">
        <v>46</v>
      </c>
      <c r="J24" s="184" t="str">
        <f t="shared" si="0"/>
        <v/>
      </c>
      <c r="K24" s="185">
        <f t="shared" si="1"/>
        <v>0</v>
      </c>
      <c r="L24" s="115" t="str">
        <f>IF('01TM1'!AX21&lt;1,"x"," ")</f>
        <v xml:space="preserve"> </v>
      </c>
      <c r="M24" s="115" t="str">
        <f>IF('01TM1'!BB21&lt;1,"x"," ")</f>
        <v xml:space="preserve"> </v>
      </c>
      <c r="N24" s="115" t="str">
        <f>IF('01TM1'!BJ21&lt;1,"x"," ")</f>
        <v xml:space="preserve"> </v>
      </c>
      <c r="O24" s="115" t="str">
        <f>IF('01TM1'!BT21&lt;1,"x"," ")</f>
        <v xml:space="preserve"> </v>
      </c>
      <c r="P24" s="115" t="str">
        <f>IF('01TM1'!CD21&lt;1,"x"," ")</f>
        <v xml:space="preserve"> </v>
      </c>
      <c r="Q24" s="115" t="str">
        <f>IF('01TM1'!CN21&lt;1,"x"," ")</f>
        <v xml:space="preserve"> </v>
      </c>
      <c r="R24" s="115" t="str">
        <f>IF('01TM1'!CX21&lt;1,"x"," ")</f>
        <v xml:space="preserve"> </v>
      </c>
      <c r="S24" s="115" t="str">
        <f>IF('01TM1'!DH21&lt;1,"x"," ")</f>
        <v xml:space="preserve"> </v>
      </c>
      <c r="T24" s="115" t="str">
        <f>IF('01TM1'!DZ21&lt;1,"x"," ")</f>
        <v xml:space="preserve"> </v>
      </c>
      <c r="U24" s="115" t="str">
        <f>IF('01TM1'!EJ21&lt;1,"x"," ")</f>
        <v xml:space="preserve"> </v>
      </c>
      <c r="V24" s="115" t="str">
        <f>IF('01TM1'!ET21&lt;1,"x"," ")</f>
        <v xml:space="preserve"> </v>
      </c>
      <c r="W24" s="115" t="str">
        <f>IF('01TM1'!FD21&lt;1,"x"," ")</f>
        <v xml:space="preserve"> </v>
      </c>
      <c r="X24" s="115" t="str">
        <f>IF('01TM1'!FN21&lt;1,"x"," ")</f>
        <v xml:space="preserve"> </v>
      </c>
    </row>
    <row r="25" spans="1:24" ht="21" customHeight="1">
      <c r="A25" s="5">
        <v>22</v>
      </c>
      <c r="B25" s="64" t="s">
        <v>268</v>
      </c>
      <c r="C25" s="65" t="s">
        <v>319</v>
      </c>
      <c r="D25" s="69" t="s">
        <v>320</v>
      </c>
      <c r="E25" s="71" t="s">
        <v>321</v>
      </c>
      <c r="F25" s="71"/>
      <c r="G25" s="75" t="s">
        <v>368</v>
      </c>
      <c r="H25" s="66" t="s">
        <v>36</v>
      </c>
      <c r="I25" s="66" t="s">
        <v>281</v>
      </c>
      <c r="J25" s="184" t="str">
        <f t="shared" si="0"/>
        <v/>
      </c>
      <c r="K25" s="185">
        <f t="shared" si="1"/>
        <v>0</v>
      </c>
      <c r="L25" s="115" t="str">
        <f>IF('01TM1'!AX22&lt;1,"x"," ")</f>
        <v xml:space="preserve"> </v>
      </c>
      <c r="M25" s="115" t="str">
        <f>IF('01TM1'!BB22&lt;1,"x"," ")</f>
        <v xml:space="preserve"> </v>
      </c>
      <c r="N25" s="115" t="str">
        <f>IF('01TM1'!BJ22&lt;1,"x"," ")</f>
        <v xml:space="preserve"> </v>
      </c>
      <c r="O25" s="115" t="str">
        <f>IF('01TM1'!BT22&lt;1,"x"," ")</f>
        <v xml:space="preserve"> </v>
      </c>
      <c r="P25" s="115" t="str">
        <f>IF('01TM1'!CD22&lt;1,"x"," ")</f>
        <v xml:space="preserve"> </v>
      </c>
      <c r="Q25" s="115" t="str">
        <f>IF('01TM1'!CN22&lt;1,"x"," ")</f>
        <v xml:space="preserve"> </v>
      </c>
      <c r="R25" s="115" t="str">
        <f>IF('01TM1'!CX22&lt;1,"x"," ")</f>
        <v xml:space="preserve"> </v>
      </c>
      <c r="S25" s="115" t="str">
        <f>IF('01TM1'!DH22&lt;1,"x"," ")</f>
        <v xml:space="preserve"> </v>
      </c>
      <c r="T25" s="115" t="str">
        <f>IF('01TM1'!DZ22&lt;1,"x"," ")</f>
        <v xml:space="preserve"> </v>
      </c>
      <c r="U25" s="115" t="str">
        <f>IF('01TM1'!EJ22&lt;1,"x"," ")</f>
        <v xml:space="preserve"> </v>
      </c>
      <c r="V25" s="115" t="str">
        <f>IF('01TM1'!ET22&lt;1,"x"," ")</f>
        <v xml:space="preserve"> </v>
      </c>
      <c r="W25" s="115" t="str">
        <f>IF('01TM1'!FD22&lt;1,"x"," ")</f>
        <v xml:space="preserve"> </v>
      </c>
      <c r="X25" s="115" t="str">
        <f>IF('01TM1'!FN22&lt;1,"x"," ")</f>
        <v xml:space="preserve"> </v>
      </c>
    </row>
    <row r="26" spans="1:24" ht="21" customHeight="1">
      <c r="A26" s="5">
        <v>23</v>
      </c>
      <c r="B26" s="64" t="s">
        <v>268</v>
      </c>
      <c r="C26" s="65" t="s">
        <v>322</v>
      </c>
      <c r="D26" s="69" t="s">
        <v>323</v>
      </c>
      <c r="E26" s="71" t="s">
        <v>214</v>
      </c>
      <c r="F26" s="71"/>
      <c r="G26" s="75" t="s">
        <v>369</v>
      </c>
      <c r="H26" s="66" t="s">
        <v>47</v>
      </c>
      <c r="I26" s="66" t="s">
        <v>324</v>
      </c>
      <c r="J26" s="184" t="str">
        <f t="shared" si="0"/>
        <v/>
      </c>
      <c r="K26" s="185">
        <f t="shared" si="1"/>
        <v>0</v>
      </c>
      <c r="L26" s="115" t="str">
        <f>IF('01TM1'!AX23&lt;1,"x"," ")</f>
        <v xml:space="preserve"> </v>
      </c>
      <c r="M26" s="115" t="str">
        <f>IF('01TM1'!BB23&lt;1,"x"," ")</f>
        <v xml:space="preserve"> </v>
      </c>
      <c r="N26" s="115" t="str">
        <f>IF('01TM1'!BJ23&lt;1,"x"," ")</f>
        <v xml:space="preserve"> </v>
      </c>
      <c r="O26" s="115" t="str">
        <f>IF('01TM1'!BT23&lt;1,"x"," ")</f>
        <v xml:space="preserve"> </v>
      </c>
      <c r="P26" s="115" t="str">
        <f>IF('01TM1'!CD23&lt;1,"x"," ")</f>
        <v xml:space="preserve"> </v>
      </c>
      <c r="Q26" s="115" t="str">
        <f>IF('01TM1'!CN23&lt;1,"x"," ")</f>
        <v xml:space="preserve"> </v>
      </c>
      <c r="R26" s="115" t="str">
        <f>IF('01TM1'!CX23&lt;1,"x"," ")</f>
        <v xml:space="preserve"> </v>
      </c>
      <c r="S26" s="115" t="str">
        <f>IF('01TM1'!DH23&lt;1,"x"," ")</f>
        <v xml:space="preserve"> </v>
      </c>
      <c r="T26" s="115" t="str">
        <f>IF('01TM1'!DZ23&lt;1,"x"," ")</f>
        <v xml:space="preserve"> </v>
      </c>
      <c r="U26" s="115" t="str">
        <f>IF('01TM1'!EJ23&lt;1,"x"," ")</f>
        <v xml:space="preserve"> </v>
      </c>
      <c r="V26" s="115" t="str">
        <f>IF('01TM1'!ET23&lt;1,"x"," ")</f>
        <v xml:space="preserve"> </v>
      </c>
      <c r="W26" s="115" t="str">
        <f>IF('01TM1'!FD23&lt;1,"x"," ")</f>
        <v xml:space="preserve"> </v>
      </c>
      <c r="X26" s="115" t="str">
        <f>IF('01TM1'!FN23&lt;1,"x"," ")</f>
        <v xml:space="preserve"> </v>
      </c>
    </row>
    <row r="27" spans="1:24" ht="21" customHeight="1">
      <c r="A27" s="5">
        <v>24</v>
      </c>
      <c r="B27" s="64" t="s">
        <v>268</v>
      </c>
      <c r="C27" s="65" t="s">
        <v>325</v>
      </c>
      <c r="D27" s="69" t="s">
        <v>326</v>
      </c>
      <c r="E27" s="71" t="s">
        <v>327</v>
      </c>
      <c r="F27" s="71"/>
      <c r="G27" s="75" t="s">
        <v>370</v>
      </c>
      <c r="H27" s="66" t="s">
        <v>36</v>
      </c>
      <c r="I27" s="66" t="s">
        <v>46</v>
      </c>
      <c r="J27" s="184" t="str">
        <f t="shared" si="0"/>
        <v/>
      </c>
      <c r="K27" s="185">
        <f t="shared" si="1"/>
        <v>0</v>
      </c>
      <c r="L27" s="115" t="str">
        <f>IF('01TM1'!AX24&lt;1,"x"," ")</f>
        <v xml:space="preserve"> </v>
      </c>
      <c r="M27" s="115" t="str">
        <f>IF('01TM1'!BB24&lt;1,"x"," ")</f>
        <v xml:space="preserve"> </v>
      </c>
      <c r="N27" s="115" t="str">
        <f>IF('01TM1'!BJ24&lt;1,"x"," ")</f>
        <v xml:space="preserve"> </v>
      </c>
      <c r="O27" s="115" t="str">
        <f>IF('01TM1'!BT24&lt;1,"x"," ")</f>
        <v xml:space="preserve"> </v>
      </c>
      <c r="P27" s="115" t="str">
        <f>IF('01TM1'!CD24&lt;1,"x"," ")</f>
        <v xml:space="preserve"> </v>
      </c>
      <c r="Q27" s="115" t="str">
        <f>IF('01TM1'!CN24&lt;1,"x"," ")</f>
        <v xml:space="preserve"> </v>
      </c>
      <c r="R27" s="115" t="str">
        <f>IF('01TM1'!CX24&lt;1,"x"," ")</f>
        <v xml:space="preserve"> </v>
      </c>
      <c r="S27" s="115" t="str">
        <f>IF('01TM1'!DH24&lt;1,"x"," ")</f>
        <v xml:space="preserve"> </v>
      </c>
      <c r="T27" s="115" t="str">
        <f>IF('01TM1'!DZ24&lt;1,"x"," ")</f>
        <v xml:space="preserve"> </v>
      </c>
      <c r="U27" s="115" t="str">
        <f>IF('01TM1'!EJ24&lt;1,"x"," ")</f>
        <v xml:space="preserve"> </v>
      </c>
      <c r="V27" s="115" t="str">
        <f>IF('01TM1'!ET24&lt;1,"x"," ")</f>
        <v xml:space="preserve"> </v>
      </c>
      <c r="W27" s="115" t="str">
        <f>IF('01TM1'!FD24&lt;1,"x"," ")</f>
        <v xml:space="preserve"> </v>
      </c>
      <c r="X27" s="115" t="str">
        <f>IF('01TM1'!FN24&lt;1,"x"," ")</f>
        <v xml:space="preserve"> </v>
      </c>
    </row>
    <row r="28" spans="1:24" ht="21" customHeight="1">
      <c r="A28" s="5">
        <v>25</v>
      </c>
      <c r="B28" s="64" t="s">
        <v>268</v>
      </c>
      <c r="C28" s="65" t="s">
        <v>328</v>
      </c>
      <c r="D28" s="69" t="s">
        <v>329</v>
      </c>
      <c r="E28" s="71" t="s">
        <v>330</v>
      </c>
      <c r="F28" s="71"/>
      <c r="G28" s="74" t="s">
        <v>371</v>
      </c>
      <c r="H28" s="66" t="s">
        <v>36</v>
      </c>
      <c r="I28" s="66" t="s">
        <v>46</v>
      </c>
      <c r="J28" s="184" t="str">
        <f t="shared" si="0"/>
        <v>GDQP (2TC),</v>
      </c>
      <c r="K28" s="185">
        <f t="shared" si="1"/>
        <v>2</v>
      </c>
      <c r="L28" s="115" t="str">
        <f>IF('01TM1'!AX25&lt;1,"x"," ")</f>
        <v xml:space="preserve"> </v>
      </c>
      <c r="M28" s="115" t="str">
        <f>IF('01TM1'!BB25&lt;1,"x"," ")</f>
        <v>x</v>
      </c>
      <c r="N28" s="115" t="str">
        <f>IF('01TM1'!BJ25&lt;1,"x"," ")</f>
        <v xml:space="preserve"> </v>
      </c>
      <c r="O28" s="115" t="str">
        <f>IF('01TM1'!BT25&lt;1,"x"," ")</f>
        <v xml:space="preserve"> </v>
      </c>
      <c r="P28" s="115" t="str">
        <f>IF('01TM1'!CD25&lt;1,"x"," ")</f>
        <v xml:space="preserve"> </v>
      </c>
      <c r="Q28" s="115" t="str">
        <f>IF('01TM1'!CN25&lt;1,"x"," ")</f>
        <v xml:space="preserve"> </v>
      </c>
      <c r="R28" s="115" t="str">
        <f>IF('01TM1'!CX25&lt;1,"x"," ")</f>
        <v xml:space="preserve"> </v>
      </c>
      <c r="S28" s="115" t="str">
        <f>IF('01TM1'!DH25&lt;1,"x"," ")</f>
        <v xml:space="preserve"> </v>
      </c>
      <c r="T28" s="115" t="str">
        <f>IF('01TM1'!DZ25&lt;1,"x"," ")</f>
        <v xml:space="preserve"> </v>
      </c>
      <c r="U28" s="115" t="str">
        <f>IF('01TM1'!EJ25&lt;1,"x"," ")</f>
        <v xml:space="preserve"> </v>
      </c>
      <c r="V28" s="115" t="str">
        <f>IF('01TM1'!ET25&lt;1,"x"," ")</f>
        <v xml:space="preserve"> </v>
      </c>
      <c r="W28" s="115" t="str">
        <f>IF('01TM1'!FD25&lt;1,"x"," ")</f>
        <v xml:space="preserve"> </v>
      </c>
      <c r="X28" s="115" t="str">
        <f>IF('01TM1'!FN25&lt;1,"x"," ")</f>
        <v xml:space="preserve"> </v>
      </c>
    </row>
    <row r="29" spans="1:24" ht="21" customHeight="1">
      <c r="A29" s="5">
        <v>26</v>
      </c>
      <c r="B29" s="64" t="s">
        <v>268</v>
      </c>
      <c r="C29" s="65" t="s">
        <v>331</v>
      </c>
      <c r="D29" s="69" t="s">
        <v>332</v>
      </c>
      <c r="E29" s="71" t="s">
        <v>22</v>
      </c>
      <c r="F29" s="71"/>
      <c r="G29" s="75" t="s">
        <v>372</v>
      </c>
      <c r="H29" s="66" t="s">
        <v>36</v>
      </c>
      <c r="I29" s="66" t="s">
        <v>46</v>
      </c>
      <c r="J29" s="184" t="str">
        <f t="shared" si="0"/>
        <v/>
      </c>
      <c r="K29" s="185">
        <f t="shared" si="1"/>
        <v>0</v>
      </c>
      <c r="L29" s="115" t="str">
        <f>IF('01TM1'!AX26&lt;1,"x"," ")</f>
        <v xml:space="preserve"> </v>
      </c>
      <c r="M29" s="115" t="str">
        <f>IF('01TM1'!BB26&lt;1,"x"," ")</f>
        <v xml:space="preserve"> </v>
      </c>
      <c r="N29" s="115" t="str">
        <f>IF('01TM1'!BJ26&lt;1,"x"," ")</f>
        <v xml:space="preserve"> </v>
      </c>
      <c r="O29" s="115" t="str">
        <f>IF('01TM1'!BT26&lt;1,"x"," ")</f>
        <v xml:space="preserve"> </v>
      </c>
      <c r="P29" s="115" t="str">
        <f>IF('01TM1'!CD26&lt;1,"x"," ")</f>
        <v xml:space="preserve"> </v>
      </c>
      <c r="Q29" s="115" t="str">
        <f>IF('01TM1'!CN26&lt;1,"x"," ")</f>
        <v xml:space="preserve"> </v>
      </c>
      <c r="R29" s="115" t="str">
        <f>IF('01TM1'!CX26&lt;1,"x"," ")</f>
        <v xml:space="preserve"> </v>
      </c>
      <c r="S29" s="115" t="str">
        <f>IF('01TM1'!DH26&lt;1,"x"," ")</f>
        <v xml:space="preserve"> </v>
      </c>
      <c r="T29" s="115" t="str">
        <f>IF('01TM1'!DZ26&lt;1,"x"," ")</f>
        <v xml:space="preserve"> </v>
      </c>
      <c r="U29" s="115" t="str">
        <f>IF('01TM1'!EJ26&lt;1,"x"," ")</f>
        <v xml:space="preserve"> </v>
      </c>
      <c r="V29" s="115" t="str">
        <f>IF('01TM1'!ET26&lt;1,"x"," ")</f>
        <v xml:space="preserve"> </v>
      </c>
      <c r="W29" s="115" t="str">
        <f>IF('01TM1'!FD26&lt;1,"x"," ")</f>
        <v xml:space="preserve"> </v>
      </c>
      <c r="X29" s="115" t="str">
        <f>IF('01TM1'!FN26&lt;1,"x"," ")</f>
        <v xml:space="preserve"> </v>
      </c>
    </row>
    <row r="30" spans="1:24" ht="29.25" customHeight="1">
      <c r="A30" s="5">
        <v>27</v>
      </c>
      <c r="B30" s="64" t="s">
        <v>268</v>
      </c>
      <c r="C30" s="65" t="s">
        <v>333</v>
      </c>
      <c r="D30" s="69" t="s">
        <v>334</v>
      </c>
      <c r="E30" s="71" t="s">
        <v>115</v>
      </c>
      <c r="F30" s="71"/>
      <c r="G30" s="74" t="s">
        <v>371</v>
      </c>
      <c r="H30" s="66" t="s">
        <v>36</v>
      </c>
      <c r="I30" s="66" t="s">
        <v>63</v>
      </c>
      <c r="J30" s="184" t="str">
        <f t="shared" si="0"/>
        <v>KINH DOANH THƯƠNG MẠI (2TC),</v>
      </c>
      <c r="K30" s="185">
        <f t="shared" si="1"/>
        <v>2</v>
      </c>
      <c r="L30" s="115" t="str">
        <f>IF('01TM1'!AX27&lt;1,"x"," ")</f>
        <v xml:space="preserve"> </v>
      </c>
      <c r="M30" s="115" t="str">
        <f>IF('01TM1'!BB27&lt;1,"x"," ")</f>
        <v xml:space="preserve"> </v>
      </c>
      <c r="N30" s="115" t="str">
        <f>IF('01TM1'!BJ27&lt;1,"x"," ")</f>
        <v xml:space="preserve"> </v>
      </c>
      <c r="O30" s="115" t="str">
        <f>IF('01TM1'!BT27&lt;1,"x"," ")</f>
        <v xml:space="preserve"> </v>
      </c>
      <c r="P30" s="115" t="str">
        <f>IF('01TM1'!CD27&lt;1,"x"," ")</f>
        <v xml:space="preserve"> </v>
      </c>
      <c r="Q30" s="115" t="str">
        <f>IF('01TM1'!CN27&lt;1,"x"," ")</f>
        <v xml:space="preserve"> </v>
      </c>
      <c r="R30" s="115" t="str">
        <f>IF('01TM1'!CX27&lt;1,"x"," ")</f>
        <v xml:space="preserve"> </v>
      </c>
      <c r="S30" s="115" t="str">
        <f>IF('01TM1'!DH27&lt;1,"x"," ")</f>
        <v xml:space="preserve"> </v>
      </c>
      <c r="T30" s="115" t="str">
        <f>IF('01TM1'!DZ27&lt;1,"x"," ")</f>
        <v xml:space="preserve"> </v>
      </c>
      <c r="U30" s="115" t="str">
        <f>IF('01TM1'!EJ27&lt;1,"x"," ")</f>
        <v xml:space="preserve"> </v>
      </c>
      <c r="V30" s="115" t="str">
        <f>IF('01TM1'!ET27&lt;1,"x"," ")</f>
        <v>x</v>
      </c>
      <c r="W30" s="115" t="str">
        <f>IF('01TM1'!FD27&lt;1,"x"," ")</f>
        <v xml:space="preserve"> </v>
      </c>
      <c r="X30" s="115" t="str">
        <f>IF('01TM1'!FN27&lt;1,"x"," ")</f>
        <v xml:space="preserve"> </v>
      </c>
    </row>
    <row r="31" spans="1:24" ht="29.25" customHeight="1">
      <c r="A31" s="5">
        <v>29</v>
      </c>
      <c r="B31" s="64" t="s">
        <v>268</v>
      </c>
      <c r="C31" s="65" t="s">
        <v>337</v>
      </c>
      <c r="D31" s="69" t="s">
        <v>338</v>
      </c>
      <c r="E31" s="71" t="s">
        <v>339</v>
      </c>
      <c r="F31" s="71"/>
      <c r="G31" s="75" t="s">
        <v>374</v>
      </c>
      <c r="H31" s="66" t="s">
        <v>36</v>
      </c>
      <c r="I31" s="66" t="s">
        <v>271</v>
      </c>
      <c r="J31" s="184" t="str">
        <f t="shared" si="0"/>
        <v/>
      </c>
      <c r="K31" s="185">
        <f t="shared" si="1"/>
        <v>0</v>
      </c>
      <c r="L31" s="115" t="str">
        <f>IF('01TM1'!AX28&lt;1,"x"," ")</f>
        <v xml:space="preserve"> </v>
      </c>
      <c r="M31" s="115" t="str">
        <f>IF('01TM1'!BB28&lt;1,"x"," ")</f>
        <v xml:space="preserve"> </v>
      </c>
      <c r="N31" s="115" t="str">
        <f>IF('01TM1'!BJ28&lt;1,"x"," ")</f>
        <v xml:space="preserve"> </v>
      </c>
      <c r="O31" s="115" t="str">
        <f>IF('01TM1'!BT28&lt;1,"x"," ")</f>
        <v xml:space="preserve"> </v>
      </c>
      <c r="P31" s="115" t="str">
        <f>IF('01TM1'!CD28&lt;1,"x"," ")</f>
        <v xml:space="preserve"> </v>
      </c>
      <c r="Q31" s="115" t="str">
        <f>IF('01TM1'!CN28&lt;1,"x"," ")</f>
        <v xml:space="preserve"> </v>
      </c>
      <c r="R31" s="115" t="str">
        <f>IF('01TM1'!CX28&lt;1,"x"," ")</f>
        <v xml:space="preserve"> </v>
      </c>
      <c r="S31" s="115" t="str">
        <f>IF('01TM1'!DH28&lt;1,"x"," ")</f>
        <v xml:space="preserve"> </v>
      </c>
      <c r="T31" s="115" t="str">
        <f>IF('01TM1'!DZ28&lt;1,"x"," ")</f>
        <v xml:space="preserve"> </v>
      </c>
      <c r="U31" s="115" t="str">
        <f>IF('01TM1'!EJ28&lt;1,"x"," ")</f>
        <v xml:space="preserve"> </v>
      </c>
      <c r="V31" s="115" t="str">
        <f>IF('01TM1'!ET28&lt;1,"x"," ")</f>
        <v xml:space="preserve"> </v>
      </c>
      <c r="W31" s="115" t="str">
        <f>IF('01TM1'!FD28&lt;1,"x"," ")</f>
        <v xml:space="preserve"> </v>
      </c>
      <c r="X31" s="115" t="str">
        <f>IF('01TM1'!FN28&lt;1,"x"," ")</f>
        <v xml:space="preserve"> </v>
      </c>
    </row>
    <row r="32" spans="1:24" ht="21" customHeight="1">
      <c r="A32" s="5">
        <v>30</v>
      </c>
      <c r="B32" s="64" t="s">
        <v>268</v>
      </c>
      <c r="C32" s="65" t="s">
        <v>340</v>
      </c>
      <c r="D32" s="69" t="s">
        <v>341</v>
      </c>
      <c r="E32" s="71" t="s">
        <v>124</v>
      </c>
      <c r="F32" s="71"/>
      <c r="G32" s="74" t="s">
        <v>356</v>
      </c>
      <c r="H32" s="66" t="s">
        <v>36</v>
      </c>
      <c r="I32" s="66" t="s">
        <v>281</v>
      </c>
      <c r="J32" s="184" t="str">
        <f t="shared" si="0"/>
        <v/>
      </c>
      <c r="K32" s="185">
        <f t="shared" si="1"/>
        <v>0</v>
      </c>
      <c r="L32" s="115" t="str">
        <f>IF('01TM1'!AX29&lt;1,"x"," ")</f>
        <v xml:space="preserve"> </v>
      </c>
      <c r="M32" s="115" t="str">
        <f>IF('01TM1'!BB29&lt;1,"x"," ")</f>
        <v xml:space="preserve"> </v>
      </c>
      <c r="N32" s="115" t="str">
        <f>IF('01TM1'!BJ29&lt;1,"x"," ")</f>
        <v xml:space="preserve"> </v>
      </c>
      <c r="O32" s="115" t="str">
        <f>IF('01TM1'!BT29&lt;1,"x"," ")</f>
        <v xml:space="preserve"> </v>
      </c>
      <c r="P32" s="115" t="str">
        <f>IF('01TM1'!CD29&lt;1,"x"," ")</f>
        <v xml:space="preserve"> </v>
      </c>
      <c r="Q32" s="115" t="str">
        <f>IF('01TM1'!CN29&lt;1,"x"," ")</f>
        <v xml:space="preserve"> </v>
      </c>
      <c r="R32" s="115" t="str">
        <f>IF('01TM1'!CX29&lt;1,"x"," ")</f>
        <v xml:space="preserve"> </v>
      </c>
      <c r="S32" s="115" t="str">
        <f>IF('01TM1'!DH29&lt;1,"x"," ")</f>
        <v xml:space="preserve"> </v>
      </c>
      <c r="T32" s="115" t="str">
        <f>IF('01TM1'!DZ29&lt;1,"x"," ")</f>
        <v xml:space="preserve"> </v>
      </c>
      <c r="U32" s="115" t="str">
        <f>IF('01TM1'!EJ29&lt;1,"x"," ")</f>
        <v xml:space="preserve"> </v>
      </c>
      <c r="V32" s="115" t="str">
        <f>IF('01TM1'!ET29&lt;1,"x"," ")</f>
        <v xml:space="preserve"> </v>
      </c>
      <c r="W32" s="115" t="str">
        <f>IF('01TM1'!FD29&lt;1,"x"," ")</f>
        <v xml:space="preserve"> </v>
      </c>
      <c r="X32" s="115" t="str">
        <f>IF('01TM1'!FN29&lt;1,"x"," ")</f>
        <v xml:space="preserve"> </v>
      </c>
    </row>
    <row r="33" spans="1:24" ht="21" customHeight="1">
      <c r="A33" s="5">
        <v>31</v>
      </c>
      <c r="B33" s="64" t="s">
        <v>268</v>
      </c>
      <c r="C33" s="65" t="s">
        <v>342</v>
      </c>
      <c r="D33" s="69" t="s">
        <v>343</v>
      </c>
      <c r="E33" s="71" t="s">
        <v>344</v>
      </c>
      <c r="F33" s="71"/>
      <c r="G33" s="74" t="s">
        <v>375</v>
      </c>
      <c r="H33" s="66" t="s">
        <v>36</v>
      </c>
      <c r="I33" s="66" t="s">
        <v>271</v>
      </c>
      <c r="J33" s="184" t="str">
        <f t="shared" si="0"/>
        <v/>
      </c>
      <c r="K33" s="185">
        <f t="shared" si="1"/>
        <v>0</v>
      </c>
      <c r="L33" s="115" t="str">
        <f>IF('01TM1'!AX30&lt;1,"x"," ")</f>
        <v xml:space="preserve"> </v>
      </c>
      <c r="M33" s="115" t="str">
        <f>IF('01TM1'!BB30&lt;1,"x"," ")</f>
        <v xml:space="preserve"> </v>
      </c>
      <c r="N33" s="115" t="str">
        <f>IF('01TM1'!BJ30&lt;1,"x"," ")</f>
        <v xml:space="preserve"> </v>
      </c>
      <c r="O33" s="115" t="str">
        <f>IF('01TM1'!BT30&lt;1,"x"," ")</f>
        <v xml:space="preserve"> </v>
      </c>
      <c r="P33" s="115" t="str">
        <f>IF('01TM1'!CD30&lt;1,"x"," ")</f>
        <v xml:space="preserve"> </v>
      </c>
      <c r="Q33" s="115" t="str">
        <f>IF('01TM1'!CN30&lt;1,"x"," ")</f>
        <v xml:space="preserve"> </v>
      </c>
      <c r="R33" s="115" t="str">
        <f>IF('01TM1'!CX30&lt;1,"x"," ")</f>
        <v xml:space="preserve"> </v>
      </c>
      <c r="S33" s="115" t="str">
        <f>IF('01TM1'!DH30&lt;1,"x"," ")</f>
        <v xml:space="preserve"> </v>
      </c>
      <c r="T33" s="115" t="str">
        <f>IF('01TM1'!DZ30&lt;1,"x"," ")</f>
        <v xml:space="preserve"> </v>
      </c>
      <c r="U33" s="115" t="str">
        <f>IF('01TM1'!EJ30&lt;1,"x"," ")</f>
        <v xml:space="preserve"> </v>
      </c>
      <c r="V33" s="115" t="str">
        <f>IF('01TM1'!ET30&lt;1,"x"," ")</f>
        <v xml:space="preserve"> </v>
      </c>
      <c r="W33" s="115" t="str">
        <f>IF('01TM1'!FD30&lt;1,"x"," ")</f>
        <v xml:space="preserve"> </v>
      </c>
      <c r="X33" s="115" t="str">
        <f>IF('01TM1'!FN30&lt;1,"x"," ")</f>
        <v xml:space="preserve"> </v>
      </c>
    </row>
    <row r="34" spans="1:24" ht="16.5">
      <c r="A34" s="5">
        <v>32</v>
      </c>
      <c r="B34" s="64" t="s">
        <v>268</v>
      </c>
      <c r="C34" s="65" t="s">
        <v>345</v>
      </c>
      <c r="D34" s="69" t="s">
        <v>346</v>
      </c>
      <c r="E34" s="71" t="s">
        <v>344</v>
      </c>
      <c r="F34" s="71"/>
      <c r="G34" s="74" t="s">
        <v>376</v>
      </c>
      <c r="H34" s="66" t="s">
        <v>36</v>
      </c>
      <c r="I34" s="66" t="s">
        <v>46</v>
      </c>
      <c r="J34" s="184" t="str">
        <f t="shared" si="0"/>
        <v/>
      </c>
      <c r="K34" s="185">
        <f t="shared" si="1"/>
        <v>0</v>
      </c>
      <c r="L34" s="115" t="str">
        <f>IF('01TM1'!AX31&lt;1,"x"," ")</f>
        <v xml:space="preserve"> </v>
      </c>
      <c r="M34" s="115" t="str">
        <f>IF('01TM1'!BB31&lt;1,"x"," ")</f>
        <v xml:space="preserve"> </v>
      </c>
      <c r="N34" s="115" t="str">
        <f>IF('01TM1'!BJ31&lt;1,"x"," ")</f>
        <v xml:space="preserve"> </v>
      </c>
      <c r="O34" s="115" t="str">
        <f>IF('01TM1'!BT31&lt;1,"x"," ")</f>
        <v xml:space="preserve"> </v>
      </c>
      <c r="P34" s="115" t="str">
        <f>IF('01TM1'!CD31&lt;1,"x"," ")</f>
        <v xml:space="preserve"> </v>
      </c>
      <c r="Q34" s="115" t="str">
        <f>IF('01TM1'!CN31&lt;1,"x"," ")</f>
        <v xml:space="preserve"> </v>
      </c>
      <c r="R34" s="115" t="str">
        <f>IF('01TM1'!CX31&lt;1,"x"," ")</f>
        <v xml:space="preserve"> </v>
      </c>
      <c r="S34" s="115" t="str">
        <f>IF('01TM1'!DH31&lt;1,"x"," ")</f>
        <v xml:space="preserve"> </v>
      </c>
      <c r="T34" s="115" t="str">
        <f>IF('01TM1'!DZ31&lt;1,"x"," ")</f>
        <v xml:space="preserve"> </v>
      </c>
      <c r="U34" s="115" t="str">
        <f>IF('01TM1'!EJ31&lt;1,"x"," ")</f>
        <v xml:space="preserve"> </v>
      </c>
      <c r="V34" s="115" t="str">
        <f>IF('01TM1'!ET31&lt;1,"x"," ")</f>
        <v xml:space="preserve"> </v>
      </c>
      <c r="W34" s="115" t="str">
        <f>IF('01TM1'!FD31&lt;1,"x"," ")</f>
        <v xml:space="preserve"> </v>
      </c>
      <c r="X34" s="115" t="str">
        <f>IF('01TM1'!FN31&lt;1,"x"," ")</f>
        <v xml:space="preserve"> </v>
      </c>
    </row>
    <row r="35" spans="1:24" ht="16.5">
      <c r="A35" s="5">
        <v>33</v>
      </c>
      <c r="B35" s="64" t="s">
        <v>268</v>
      </c>
      <c r="C35" s="65" t="s">
        <v>347</v>
      </c>
      <c r="D35" s="69" t="s">
        <v>348</v>
      </c>
      <c r="E35" s="105" t="s">
        <v>306</v>
      </c>
      <c r="F35" s="105" t="s">
        <v>450</v>
      </c>
      <c r="G35" s="74" t="s">
        <v>377</v>
      </c>
      <c r="H35" s="66" t="s">
        <v>36</v>
      </c>
      <c r="I35" s="66" t="s">
        <v>284</v>
      </c>
      <c r="J35" s="184" t="str">
        <f t="shared" si="0"/>
        <v/>
      </c>
      <c r="K35" s="185">
        <f t="shared" si="1"/>
        <v>0</v>
      </c>
      <c r="L35" s="115" t="str">
        <f>IF('01TM1'!AX32&lt;1,"x"," ")</f>
        <v xml:space="preserve"> </v>
      </c>
      <c r="M35" s="115" t="str">
        <f>IF('01TM1'!BB32&lt;1,"x"," ")</f>
        <v xml:space="preserve"> </v>
      </c>
      <c r="N35" s="115" t="str">
        <f>IF('01TM1'!BJ32&lt;1,"x"," ")</f>
        <v xml:space="preserve"> </v>
      </c>
      <c r="O35" s="115" t="str">
        <f>IF('01TM1'!BT32&lt;1,"x"," ")</f>
        <v xml:space="preserve"> </v>
      </c>
      <c r="P35" s="115" t="str">
        <f>IF('01TM1'!CD32&lt;1,"x"," ")</f>
        <v xml:space="preserve"> </v>
      </c>
      <c r="Q35" s="115" t="str">
        <f>IF('01TM1'!CN32&lt;1,"x"," ")</f>
        <v xml:space="preserve"> </v>
      </c>
      <c r="R35" s="115" t="str">
        <f>IF('01TM1'!CX32&lt;1,"x"," ")</f>
        <v xml:space="preserve"> </v>
      </c>
      <c r="S35" s="115" t="str">
        <f>IF('01TM1'!DH32&lt;1,"x"," ")</f>
        <v xml:space="preserve"> </v>
      </c>
      <c r="T35" s="115" t="str">
        <f>IF('01TM1'!DZ32&lt;1,"x"," ")</f>
        <v xml:space="preserve"> </v>
      </c>
      <c r="U35" s="115" t="str">
        <f>IF('01TM1'!EJ32&lt;1,"x"," ")</f>
        <v xml:space="preserve"> </v>
      </c>
      <c r="V35" s="115" t="str">
        <f>IF('01TM1'!ET32&lt;1,"x"," ")</f>
        <v xml:space="preserve"> </v>
      </c>
      <c r="W35" s="115" t="str">
        <f>IF('01TM1'!FD32&lt;1,"x"," ")</f>
        <v xml:space="preserve"> </v>
      </c>
      <c r="X35" s="115" t="str">
        <f>IF('01TM1'!FN32&lt;1,"x"," ")</f>
        <v xml:space="preserve"> </v>
      </c>
    </row>
  </sheetData>
  <mergeCells count="1">
    <mergeCell ref="A1:O1"/>
  </mergeCells>
  <conditionalFormatting sqref="K3:N3 L4:S35">
    <cfRule type="cellIs" dxfId="131" priority="40" stopIfTrue="1" operator="lessThan">
      <formula>4.95</formula>
    </cfRule>
  </conditionalFormatting>
  <conditionalFormatting sqref="N3:S3 L4:S35">
    <cfRule type="cellIs" dxfId="130" priority="39" operator="lessThan">
      <formula>3.95</formula>
    </cfRule>
  </conditionalFormatting>
  <conditionalFormatting sqref="L4:S35">
    <cfRule type="cellIs" dxfId="129" priority="38" stopIfTrue="1" operator="lessThan">
      <formula>4.95</formula>
    </cfRule>
  </conditionalFormatting>
  <conditionalFormatting sqref="T3">
    <cfRule type="cellIs" dxfId="128" priority="20" operator="lessThan">
      <formula>3.95</formula>
    </cfRule>
  </conditionalFormatting>
  <conditionalFormatting sqref="U3">
    <cfRule type="cellIs" dxfId="127" priority="19" operator="lessThan">
      <formula>3.95</formula>
    </cfRule>
  </conditionalFormatting>
  <conditionalFormatting sqref="T4:T35">
    <cfRule type="cellIs" dxfId="126" priority="18" stopIfTrue="1" operator="lessThan">
      <formula>4.95</formula>
    </cfRule>
  </conditionalFormatting>
  <conditionalFormatting sqref="T4:T35">
    <cfRule type="cellIs" dxfId="125" priority="17" operator="lessThan">
      <formula>3.95</formula>
    </cfRule>
  </conditionalFormatting>
  <conditionalFormatting sqref="T4:T35">
    <cfRule type="cellIs" dxfId="124" priority="16" stopIfTrue="1" operator="lessThan">
      <formula>4.95</formula>
    </cfRule>
  </conditionalFormatting>
  <conditionalFormatting sqref="U4:U35">
    <cfRule type="cellIs" dxfId="123" priority="15" stopIfTrue="1" operator="lessThan">
      <formula>4.95</formula>
    </cfRule>
  </conditionalFormatting>
  <conditionalFormatting sqref="U4:U35">
    <cfRule type="cellIs" dxfId="122" priority="14" operator="lessThan">
      <formula>3.95</formula>
    </cfRule>
  </conditionalFormatting>
  <conditionalFormatting sqref="U4:U35">
    <cfRule type="cellIs" dxfId="121" priority="13" stopIfTrue="1" operator="lessThan">
      <formula>4.95</formula>
    </cfRule>
  </conditionalFormatting>
  <conditionalFormatting sqref="V3">
    <cfRule type="cellIs" dxfId="120" priority="12" operator="lessThan">
      <formula>3.95</formula>
    </cfRule>
  </conditionalFormatting>
  <conditionalFormatting sqref="V4:V35">
    <cfRule type="cellIs" dxfId="119" priority="11" stopIfTrue="1" operator="lessThan">
      <formula>4.95</formula>
    </cfRule>
  </conditionalFormatting>
  <conditionalFormatting sqref="V4:V35">
    <cfRule type="cellIs" dxfId="118" priority="10" operator="lessThan">
      <formula>3.95</formula>
    </cfRule>
  </conditionalFormatting>
  <conditionalFormatting sqref="V4:V35">
    <cfRule type="cellIs" dxfId="117" priority="9" stopIfTrue="1" operator="lessThan">
      <formula>4.95</formula>
    </cfRule>
  </conditionalFormatting>
  <conditionalFormatting sqref="W3">
    <cfRule type="cellIs" dxfId="116" priority="8" operator="lessThan">
      <formula>3.95</formula>
    </cfRule>
  </conditionalFormatting>
  <conditionalFormatting sqref="W4:W35">
    <cfRule type="cellIs" dxfId="115" priority="7" stopIfTrue="1" operator="lessThan">
      <formula>4.95</formula>
    </cfRule>
  </conditionalFormatting>
  <conditionalFormatting sqref="W4:W35">
    <cfRule type="cellIs" dxfId="114" priority="6" operator="lessThan">
      <formula>3.95</formula>
    </cfRule>
  </conditionalFormatting>
  <conditionalFormatting sqref="W4:W35">
    <cfRule type="cellIs" dxfId="113" priority="5" stopIfTrue="1" operator="lessThan">
      <formula>4.95</formula>
    </cfRule>
  </conditionalFormatting>
  <conditionalFormatting sqref="X3">
    <cfRule type="cellIs" dxfId="112" priority="4" operator="lessThan">
      <formula>3.95</formula>
    </cfRule>
  </conditionalFormatting>
  <conditionalFormatting sqref="X4:X35">
    <cfRule type="cellIs" dxfId="111" priority="3" stopIfTrue="1" operator="lessThan">
      <formula>4.95</formula>
    </cfRule>
  </conditionalFormatting>
  <conditionalFormatting sqref="X4:X35">
    <cfRule type="cellIs" dxfId="110" priority="2" operator="lessThan">
      <formula>3.95</formula>
    </cfRule>
  </conditionalFormatting>
  <conditionalFormatting sqref="X4:X35">
    <cfRule type="cellIs" dxfId="109" priority="1" stopIfTrue="1" operator="lessThan">
      <formula>4.95</formula>
    </cfRule>
  </conditionalFormatting>
  <pageMargins left="0.39" right="0.7" top="0.35" bottom="0.2" header="0.3" footer="0.3"/>
  <pageSetup paperSize="9" scale="80" orientation="landscape" verticalDpi="0" r:id="rId1"/>
</worksheet>
</file>

<file path=xl/worksheets/sheet6.xml><?xml version="1.0" encoding="utf-8"?>
<worksheet xmlns="http://schemas.openxmlformats.org/spreadsheetml/2006/main" xmlns:r="http://schemas.openxmlformats.org/officeDocument/2006/relationships">
  <dimension ref="A1:KA38"/>
  <sheetViews>
    <sheetView workbookViewId="0">
      <pane xSplit="5" ySplit="1" topLeftCell="JI2" activePane="bottomRight" state="frozen"/>
      <selection pane="topRight" activeCell="F1" sqref="F1"/>
      <selection pane="bottomLeft" activeCell="A2" sqref="A2"/>
      <selection pane="bottomRight" activeCell="JP3" sqref="JP3"/>
    </sheetView>
  </sheetViews>
  <sheetFormatPr defaultRowHeight="17.25"/>
  <cols>
    <col min="1" max="1" width="5.28515625" style="60" customWidth="1"/>
    <col min="2" max="2" width="8.7109375" style="16" customWidth="1"/>
    <col min="3" max="3" width="17.140625" style="16" customWidth="1"/>
    <col min="4" max="4" width="20.140625" style="16" customWidth="1"/>
    <col min="5" max="6" width="9.140625" style="72"/>
    <col min="7" max="7" width="15.140625" style="61" customWidth="1"/>
    <col min="8" max="8" width="9.140625" style="16"/>
    <col min="9" max="9" width="30.7109375" style="16" customWidth="1"/>
    <col min="10" max="10" width="8.5703125" style="60" customWidth="1"/>
    <col min="11" max="11" width="16.42578125" style="60" customWidth="1"/>
    <col min="12" max="27" width="4.7109375" style="60" customWidth="1"/>
    <col min="28" max="35" width="4.5703125" style="60" customWidth="1"/>
    <col min="36" max="47" width="4.7109375" style="60" customWidth="1"/>
    <col min="48" max="55" width="5.85546875" style="16" customWidth="1"/>
    <col min="56" max="75" width="4.5703125" style="16" customWidth="1"/>
    <col min="76" max="85" width="4.42578125" style="16" customWidth="1"/>
    <col min="86" max="95" width="4.5703125" style="16" customWidth="1"/>
    <col min="96" max="105" width="4.7109375" style="16" customWidth="1"/>
    <col min="106" max="115" width="4.42578125" style="16" customWidth="1"/>
    <col min="116" max="116" width="5" style="16" customWidth="1"/>
    <col min="117" max="117" width="5.5703125" style="16" customWidth="1"/>
    <col min="118" max="118" width="7.140625" style="16" customWidth="1"/>
    <col min="119" max="119" width="9.140625" style="16"/>
    <col min="120" max="120" width="7.42578125" style="16" customWidth="1"/>
    <col min="121" max="121" width="7.5703125" style="16" customWidth="1"/>
    <col min="122" max="122" width="9.85546875" style="16" customWidth="1"/>
    <col min="123" max="123" width="9.140625" style="16"/>
    <col min="124" max="133" width="5.140625" style="16" customWidth="1"/>
    <col min="134" max="143" width="4.7109375" style="16" customWidth="1"/>
    <col min="144" max="153" width="5" style="16" customWidth="1"/>
    <col min="154" max="163" width="4.7109375" style="16" customWidth="1"/>
    <col min="164" max="173" width="5" style="16" customWidth="1"/>
    <col min="174" max="175" width="5.5703125" style="16" customWidth="1"/>
    <col min="176" max="176" width="5.85546875" style="16" customWidth="1"/>
    <col min="177" max="177" width="9.5703125" style="16" customWidth="1"/>
    <col min="178" max="178" width="5.42578125" style="16" customWidth="1"/>
    <col min="179" max="179" width="6.28515625" style="16" customWidth="1"/>
    <col min="180" max="180" width="6.42578125" style="16" customWidth="1"/>
    <col min="181" max="181" width="7.140625" style="16" customWidth="1"/>
    <col min="182" max="182" width="7" style="16" customWidth="1"/>
    <col min="183" max="183" width="11.5703125" style="16" customWidth="1"/>
    <col min="184" max="184" width="9.140625" style="16"/>
    <col min="185" max="204" width="4.28515625" style="16" customWidth="1"/>
    <col min="205" max="205" width="4.5703125" style="16" customWidth="1"/>
    <col min="206" max="264" width="4.28515625" style="16" customWidth="1"/>
    <col min="265" max="265" width="6" style="16" customWidth="1"/>
    <col min="266" max="267" width="6.5703125" style="16" customWidth="1"/>
    <col min="268" max="268" width="16.42578125" style="16" customWidth="1"/>
    <col min="269" max="270" width="6.28515625" style="16" customWidth="1"/>
    <col min="271" max="271" width="6.5703125" style="16" customWidth="1"/>
    <col min="272" max="272" width="5.7109375" style="16" customWidth="1"/>
    <col min="273" max="275" width="6.5703125" style="16" customWidth="1"/>
    <col min="276" max="276" width="16.85546875" style="16" customWidth="1"/>
    <col min="277" max="277" width="6.5703125" style="16" customWidth="1"/>
    <col min="278" max="307" width="4.28515625" style="16" customWidth="1"/>
    <col min="308" max="16384" width="9.140625" style="16"/>
  </cols>
  <sheetData>
    <row r="1" spans="1:287" s="446" customFormat="1" ht="145.5" customHeight="1">
      <c r="A1" s="417" t="s">
        <v>0</v>
      </c>
      <c r="B1" s="418" t="s">
        <v>1</v>
      </c>
      <c r="C1" s="418" t="s">
        <v>2</v>
      </c>
      <c r="D1" s="418" t="s">
        <v>3</v>
      </c>
      <c r="E1" s="419" t="s">
        <v>4</v>
      </c>
      <c r="F1" s="419" t="s">
        <v>624</v>
      </c>
      <c r="G1" s="420" t="s">
        <v>5</v>
      </c>
      <c r="H1" s="417" t="s">
        <v>6</v>
      </c>
      <c r="I1" s="417" t="s">
        <v>7</v>
      </c>
      <c r="J1" s="417" t="s">
        <v>165</v>
      </c>
      <c r="K1" s="418" t="s">
        <v>166</v>
      </c>
      <c r="L1" s="421" t="s">
        <v>755</v>
      </c>
      <c r="M1" s="421" t="s">
        <v>756</v>
      </c>
      <c r="N1" s="421" t="s">
        <v>757</v>
      </c>
      <c r="O1" s="421" t="s">
        <v>758</v>
      </c>
      <c r="P1" s="421" t="s">
        <v>759</v>
      </c>
      <c r="Q1" s="421" t="s">
        <v>760</v>
      </c>
      <c r="R1" s="421" t="s">
        <v>761</v>
      </c>
      <c r="S1" s="421" t="s">
        <v>762</v>
      </c>
      <c r="T1" s="422" t="s">
        <v>763</v>
      </c>
      <c r="U1" s="422" t="s">
        <v>764</v>
      </c>
      <c r="V1" s="422" t="s">
        <v>765</v>
      </c>
      <c r="W1" s="422" t="s">
        <v>766</v>
      </c>
      <c r="X1" s="421" t="s">
        <v>767</v>
      </c>
      <c r="Y1" s="421" t="s">
        <v>768</v>
      </c>
      <c r="Z1" s="421" t="s">
        <v>769</v>
      </c>
      <c r="AA1" s="421" t="s">
        <v>770</v>
      </c>
      <c r="AB1" s="421" t="s">
        <v>771</v>
      </c>
      <c r="AC1" s="421" t="s">
        <v>772</v>
      </c>
      <c r="AD1" s="421" t="s">
        <v>773</v>
      </c>
      <c r="AE1" s="421" t="s">
        <v>774</v>
      </c>
      <c r="AF1" s="422" t="s">
        <v>775</v>
      </c>
      <c r="AG1" s="422" t="s">
        <v>776</v>
      </c>
      <c r="AH1" s="422" t="s">
        <v>777</v>
      </c>
      <c r="AI1" s="422" t="s">
        <v>778</v>
      </c>
      <c r="AJ1" s="421" t="s">
        <v>779</v>
      </c>
      <c r="AK1" s="421" t="s">
        <v>780</v>
      </c>
      <c r="AL1" s="421" t="s">
        <v>781</v>
      </c>
      <c r="AM1" s="421" t="s">
        <v>782</v>
      </c>
      <c r="AN1" s="421" t="s">
        <v>783</v>
      </c>
      <c r="AO1" s="421" t="s">
        <v>784</v>
      </c>
      <c r="AP1" s="421" t="s">
        <v>785</v>
      </c>
      <c r="AQ1" s="421" t="s">
        <v>786</v>
      </c>
      <c r="AR1" s="422" t="s">
        <v>787</v>
      </c>
      <c r="AS1" s="422" t="s">
        <v>788</v>
      </c>
      <c r="AT1" s="422" t="s">
        <v>789</v>
      </c>
      <c r="AU1" s="422" t="s">
        <v>790</v>
      </c>
      <c r="AV1" s="423" t="s">
        <v>687</v>
      </c>
      <c r="AW1" s="424" t="s">
        <v>8</v>
      </c>
      <c r="AX1" s="425" t="s">
        <v>9</v>
      </c>
      <c r="AY1" s="426" t="s">
        <v>10</v>
      </c>
      <c r="AZ1" s="423" t="s">
        <v>688</v>
      </c>
      <c r="BA1" s="424" t="s">
        <v>11</v>
      </c>
      <c r="BB1" s="425" t="s">
        <v>12</v>
      </c>
      <c r="BC1" s="427" t="s">
        <v>13</v>
      </c>
      <c r="BD1" s="428" t="s">
        <v>635</v>
      </c>
      <c r="BE1" s="429" t="s">
        <v>706</v>
      </c>
      <c r="BF1" s="429" t="s">
        <v>707</v>
      </c>
      <c r="BG1" s="430" t="s">
        <v>708</v>
      </c>
      <c r="BH1" s="384" t="s">
        <v>709</v>
      </c>
      <c r="BI1" s="431" t="s">
        <v>710</v>
      </c>
      <c r="BJ1" s="432" t="s">
        <v>711</v>
      </c>
      <c r="BK1" s="433" t="s">
        <v>712</v>
      </c>
      <c r="BL1" s="434" t="s">
        <v>709</v>
      </c>
      <c r="BM1" s="435" t="s">
        <v>709</v>
      </c>
      <c r="BN1" s="436" t="s">
        <v>635</v>
      </c>
      <c r="BO1" s="429" t="s">
        <v>637</v>
      </c>
      <c r="BP1" s="429" t="s">
        <v>638</v>
      </c>
      <c r="BQ1" s="430" t="s">
        <v>639</v>
      </c>
      <c r="BR1" s="384" t="s">
        <v>640</v>
      </c>
      <c r="BS1" s="431" t="s">
        <v>641</v>
      </c>
      <c r="BT1" s="432" t="s">
        <v>642</v>
      </c>
      <c r="BU1" s="433" t="s">
        <v>643</v>
      </c>
      <c r="BV1" s="434" t="s">
        <v>640</v>
      </c>
      <c r="BW1" s="435" t="s">
        <v>640</v>
      </c>
      <c r="BX1" s="436" t="s">
        <v>635</v>
      </c>
      <c r="BY1" s="429" t="s">
        <v>670</v>
      </c>
      <c r="BZ1" s="429" t="s">
        <v>671</v>
      </c>
      <c r="CA1" s="430" t="s">
        <v>672</v>
      </c>
      <c r="CB1" s="384" t="s">
        <v>673</v>
      </c>
      <c r="CC1" s="431" t="s">
        <v>674</v>
      </c>
      <c r="CD1" s="432" t="s">
        <v>675</v>
      </c>
      <c r="CE1" s="196" t="s">
        <v>676</v>
      </c>
      <c r="CF1" s="434" t="s">
        <v>673</v>
      </c>
      <c r="CG1" s="435" t="s">
        <v>673</v>
      </c>
      <c r="CH1" s="428" t="s">
        <v>635</v>
      </c>
      <c r="CI1" s="429" t="s">
        <v>699</v>
      </c>
      <c r="CJ1" s="429" t="s">
        <v>700</v>
      </c>
      <c r="CK1" s="430" t="s">
        <v>701</v>
      </c>
      <c r="CL1" s="384" t="s">
        <v>698</v>
      </c>
      <c r="CM1" s="431" t="s">
        <v>702</v>
      </c>
      <c r="CN1" s="432" t="s">
        <v>703</v>
      </c>
      <c r="CO1" s="196" t="s">
        <v>704</v>
      </c>
      <c r="CP1" s="434" t="s">
        <v>705</v>
      </c>
      <c r="CQ1" s="435" t="s">
        <v>705</v>
      </c>
      <c r="CR1" s="428" t="s">
        <v>635</v>
      </c>
      <c r="CS1" s="429" t="s">
        <v>651</v>
      </c>
      <c r="CT1" s="429" t="s">
        <v>652</v>
      </c>
      <c r="CU1" s="430" t="s">
        <v>653</v>
      </c>
      <c r="CV1" s="384" t="s">
        <v>696</v>
      </c>
      <c r="CW1" s="431" t="s">
        <v>654</v>
      </c>
      <c r="CX1" s="433" t="s">
        <v>655</v>
      </c>
      <c r="CY1" s="196" t="s">
        <v>656</v>
      </c>
      <c r="CZ1" s="434" t="s">
        <v>696</v>
      </c>
      <c r="DA1" s="435" t="s">
        <v>696</v>
      </c>
      <c r="DB1" s="428" t="s">
        <v>635</v>
      </c>
      <c r="DC1" s="429" t="s">
        <v>723</v>
      </c>
      <c r="DD1" s="429" t="s">
        <v>724</v>
      </c>
      <c r="DE1" s="430" t="s">
        <v>725</v>
      </c>
      <c r="DF1" s="384" t="s">
        <v>726</v>
      </c>
      <c r="DG1" s="431" t="s">
        <v>727</v>
      </c>
      <c r="DH1" s="433" t="s">
        <v>728</v>
      </c>
      <c r="DI1" s="196" t="s">
        <v>729</v>
      </c>
      <c r="DJ1" s="434" t="s">
        <v>726</v>
      </c>
      <c r="DK1" s="435" t="s">
        <v>726</v>
      </c>
      <c r="DL1" s="438" t="s">
        <v>748</v>
      </c>
      <c r="DM1" s="439" t="s">
        <v>749</v>
      </c>
      <c r="DN1" s="440" t="s">
        <v>750</v>
      </c>
      <c r="DO1" s="441" t="s">
        <v>924</v>
      </c>
      <c r="DP1" s="442" t="s">
        <v>751</v>
      </c>
      <c r="DQ1" s="443" t="s">
        <v>752</v>
      </c>
      <c r="DR1" s="441" t="s">
        <v>753</v>
      </c>
      <c r="DS1" s="441" t="s">
        <v>923</v>
      </c>
      <c r="DT1" s="428" t="s">
        <v>635</v>
      </c>
      <c r="DU1" s="429" t="s">
        <v>817</v>
      </c>
      <c r="DV1" s="429" t="s">
        <v>818</v>
      </c>
      <c r="DW1" s="430" t="s">
        <v>819</v>
      </c>
      <c r="DX1" s="384" t="s">
        <v>820</v>
      </c>
      <c r="DY1" s="431" t="s">
        <v>821</v>
      </c>
      <c r="DZ1" s="433" t="s">
        <v>822</v>
      </c>
      <c r="EA1" s="433" t="s">
        <v>823</v>
      </c>
      <c r="EB1" s="434" t="s">
        <v>824</v>
      </c>
      <c r="EC1" s="435" t="s">
        <v>824</v>
      </c>
      <c r="ED1" s="428" t="s">
        <v>635</v>
      </c>
      <c r="EE1" s="429" t="s">
        <v>855</v>
      </c>
      <c r="EF1" s="429" t="s">
        <v>856</v>
      </c>
      <c r="EG1" s="430" t="s">
        <v>857</v>
      </c>
      <c r="EH1" s="384" t="s">
        <v>858</v>
      </c>
      <c r="EI1" s="431" t="s">
        <v>859</v>
      </c>
      <c r="EJ1" s="433" t="s">
        <v>860</v>
      </c>
      <c r="EK1" s="433" t="s">
        <v>861</v>
      </c>
      <c r="EL1" s="434" t="s">
        <v>862</v>
      </c>
      <c r="EM1" s="435" t="s">
        <v>862</v>
      </c>
      <c r="EN1" s="428" t="s">
        <v>635</v>
      </c>
      <c r="EO1" s="429" t="s">
        <v>863</v>
      </c>
      <c r="EP1" s="429" t="s">
        <v>864</v>
      </c>
      <c r="EQ1" s="430" t="s">
        <v>865</v>
      </c>
      <c r="ER1" s="384" t="s">
        <v>866</v>
      </c>
      <c r="ES1" s="431" t="s">
        <v>867</v>
      </c>
      <c r="ET1" s="433" t="s">
        <v>868</v>
      </c>
      <c r="EU1" s="433" t="s">
        <v>869</v>
      </c>
      <c r="EV1" s="434" t="s">
        <v>870</v>
      </c>
      <c r="EW1" s="435" t="s">
        <v>870</v>
      </c>
      <c r="EX1" s="428" t="s">
        <v>635</v>
      </c>
      <c r="EY1" s="429" t="s">
        <v>871</v>
      </c>
      <c r="EZ1" s="429" t="s">
        <v>872</v>
      </c>
      <c r="FA1" s="430" t="s">
        <v>873</v>
      </c>
      <c r="FB1" s="384" t="s">
        <v>874</v>
      </c>
      <c r="FC1" s="431" t="s">
        <v>875</v>
      </c>
      <c r="FD1" s="433" t="s">
        <v>876</v>
      </c>
      <c r="FE1" s="433" t="s">
        <v>877</v>
      </c>
      <c r="FF1" s="434" t="s">
        <v>878</v>
      </c>
      <c r="FG1" s="435" t="s">
        <v>878</v>
      </c>
      <c r="FH1" s="428" t="s">
        <v>635</v>
      </c>
      <c r="FI1" s="429" t="s">
        <v>879</v>
      </c>
      <c r="FJ1" s="429" t="s">
        <v>880</v>
      </c>
      <c r="FK1" s="430" t="s">
        <v>881</v>
      </c>
      <c r="FL1" s="384" t="s">
        <v>882</v>
      </c>
      <c r="FM1" s="431" t="s">
        <v>883</v>
      </c>
      <c r="FN1" s="431" t="s">
        <v>884</v>
      </c>
      <c r="FO1" s="431" t="s">
        <v>885</v>
      </c>
      <c r="FP1" s="431" t="s">
        <v>886</v>
      </c>
      <c r="FQ1" s="447" t="s">
        <v>886</v>
      </c>
      <c r="FR1" s="288" t="s">
        <v>989</v>
      </c>
      <c r="FS1" s="289" t="s">
        <v>990</v>
      </c>
      <c r="FT1" s="290" t="s">
        <v>991</v>
      </c>
      <c r="FU1" s="505" t="s">
        <v>992</v>
      </c>
      <c r="FV1" s="288" t="s">
        <v>993</v>
      </c>
      <c r="FW1" s="289" t="s">
        <v>994</v>
      </c>
      <c r="FX1" s="500" t="s">
        <v>995</v>
      </c>
      <c r="FY1" s="505" t="s">
        <v>998</v>
      </c>
      <c r="FZ1" s="505" t="s">
        <v>996</v>
      </c>
      <c r="GA1" s="506" t="s">
        <v>997</v>
      </c>
      <c r="GB1" s="510" t="s">
        <v>1242</v>
      </c>
      <c r="GC1" s="428" t="s">
        <v>635</v>
      </c>
      <c r="GD1" s="429" t="s">
        <v>1081</v>
      </c>
      <c r="GE1" s="429" t="s">
        <v>1082</v>
      </c>
      <c r="GF1" s="430" t="s">
        <v>1083</v>
      </c>
      <c r="GG1" s="384" t="s">
        <v>1084</v>
      </c>
      <c r="GH1" s="431" t="s">
        <v>1085</v>
      </c>
      <c r="GI1" s="431" t="s">
        <v>1086</v>
      </c>
      <c r="GJ1" s="431" t="s">
        <v>1087</v>
      </c>
      <c r="GK1" s="431" t="s">
        <v>1088</v>
      </c>
      <c r="GL1" s="447" t="s">
        <v>1088</v>
      </c>
      <c r="GM1" s="107" t="s">
        <v>635</v>
      </c>
      <c r="GN1" s="108" t="s">
        <v>1096</v>
      </c>
      <c r="GO1" s="108" t="s">
        <v>1097</v>
      </c>
      <c r="GP1" s="109" t="s">
        <v>1098</v>
      </c>
      <c r="GQ1" s="110" t="s">
        <v>1103</v>
      </c>
      <c r="GR1" s="111" t="s">
        <v>1099</v>
      </c>
      <c r="GS1" s="112" t="s">
        <v>1100</v>
      </c>
      <c r="GT1" s="112" t="s">
        <v>1101</v>
      </c>
      <c r="GU1" s="113" t="s">
        <v>1102</v>
      </c>
      <c r="GV1" s="114" t="s">
        <v>1102</v>
      </c>
      <c r="GW1" s="107" t="s">
        <v>635</v>
      </c>
      <c r="GX1" s="108" t="s">
        <v>1104</v>
      </c>
      <c r="GY1" s="108" t="s">
        <v>1105</v>
      </c>
      <c r="GZ1" s="109" t="s">
        <v>1106</v>
      </c>
      <c r="HA1" s="110" t="s">
        <v>1107</v>
      </c>
      <c r="HB1" s="111" t="s">
        <v>1108</v>
      </c>
      <c r="HC1" s="112" t="s">
        <v>1109</v>
      </c>
      <c r="HD1" s="112" t="s">
        <v>1110</v>
      </c>
      <c r="HE1" s="113" t="s">
        <v>1111</v>
      </c>
      <c r="HF1" s="114" t="s">
        <v>1111</v>
      </c>
      <c r="HG1" s="107" t="s">
        <v>635</v>
      </c>
      <c r="HH1" s="108" t="s">
        <v>1112</v>
      </c>
      <c r="HI1" s="108" t="s">
        <v>1113</v>
      </c>
      <c r="HJ1" s="109" t="s">
        <v>1114</v>
      </c>
      <c r="HK1" s="110" t="s">
        <v>1115</v>
      </c>
      <c r="HL1" s="111" t="s">
        <v>1116</v>
      </c>
      <c r="HM1" s="112" t="s">
        <v>1117</v>
      </c>
      <c r="HN1" s="112" t="s">
        <v>1118</v>
      </c>
      <c r="HO1" s="113" t="s">
        <v>1119</v>
      </c>
      <c r="HP1" s="114" t="s">
        <v>1119</v>
      </c>
      <c r="HQ1" s="107" t="s">
        <v>635</v>
      </c>
      <c r="HR1" s="108" t="s">
        <v>1120</v>
      </c>
      <c r="HS1" s="108" t="s">
        <v>1121</v>
      </c>
      <c r="HT1" s="109" t="s">
        <v>1122</v>
      </c>
      <c r="HU1" s="110" t="s">
        <v>1126</v>
      </c>
      <c r="HV1" s="111" t="s">
        <v>1123</v>
      </c>
      <c r="HW1" s="112" t="s">
        <v>1124</v>
      </c>
      <c r="HX1" s="112" t="s">
        <v>1125</v>
      </c>
      <c r="HY1" s="113" t="s">
        <v>1127</v>
      </c>
      <c r="HZ1" s="114" t="s">
        <v>1127</v>
      </c>
      <c r="IA1" s="107" t="s">
        <v>635</v>
      </c>
      <c r="IB1" s="108" t="s">
        <v>1128</v>
      </c>
      <c r="IC1" s="108" t="s">
        <v>1129</v>
      </c>
      <c r="ID1" s="109" t="s">
        <v>1130</v>
      </c>
      <c r="IE1" s="110" t="s">
        <v>1131</v>
      </c>
      <c r="IF1" s="111" t="s">
        <v>1132</v>
      </c>
      <c r="IG1" s="112" t="s">
        <v>1133</v>
      </c>
      <c r="IH1" s="112" t="s">
        <v>1134</v>
      </c>
      <c r="II1" s="113" t="s">
        <v>1135</v>
      </c>
      <c r="IJ1" s="114" t="s">
        <v>1135</v>
      </c>
      <c r="IK1" s="107" t="s">
        <v>635</v>
      </c>
      <c r="IL1" s="108" t="s">
        <v>1138</v>
      </c>
      <c r="IM1" s="108" t="s">
        <v>1137</v>
      </c>
      <c r="IN1" s="109" t="s">
        <v>1136</v>
      </c>
      <c r="IO1" s="110" t="s">
        <v>1139</v>
      </c>
      <c r="IP1" s="111" t="s">
        <v>1140</v>
      </c>
      <c r="IQ1" s="112" t="s">
        <v>1141</v>
      </c>
      <c r="IR1" s="112" t="s">
        <v>1142</v>
      </c>
      <c r="IS1" s="113" t="s">
        <v>1143</v>
      </c>
      <c r="IT1" s="114" t="s">
        <v>1143</v>
      </c>
      <c r="IU1" s="107" t="s">
        <v>635</v>
      </c>
      <c r="IV1" s="108" t="s">
        <v>1145</v>
      </c>
      <c r="IW1" s="108" t="s">
        <v>1146</v>
      </c>
      <c r="IX1" s="109" t="s">
        <v>1144</v>
      </c>
      <c r="IY1" s="600" t="s">
        <v>1217</v>
      </c>
      <c r="IZ1" s="111" t="s">
        <v>1147</v>
      </c>
      <c r="JA1" s="112" t="s">
        <v>1148</v>
      </c>
      <c r="JB1" s="112" t="s">
        <v>1149</v>
      </c>
      <c r="JC1" s="113" t="s">
        <v>1150</v>
      </c>
      <c r="JD1" s="114" t="s">
        <v>1150</v>
      </c>
      <c r="JE1" s="288" t="s">
        <v>1204</v>
      </c>
      <c r="JF1" s="289" t="s">
        <v>1205</v>
      </c>
      <c r="JG1" s="290" t="s">
        <v>1206</v>
      </c>
      <c r="JH1" s="505" t="s">
        <v>1207</v>
      </c>
      <c r="JI1" s="288" t="s">
        <v>1208</v>
      </c>
      <c r="JJ1" s="289" t="s">
        <v>1209</v>
      </c>
      <c r="JK1" s="290" t="s">
        <v>1210</v>
      </c>
      <c r="JL1" s="588" t="s">
        <v>1211</v>
      </c>
      <c r="JM1" s="589" t="s">
        <v>1212</v>
      </c>
      <c r="JN1" s="590" t="s">
        <v>1213</v>
      </c>
      <c r="JO1" s="591" t="s">
        <v>1214</v>
      </c>
      <c r="JP1" s="505" t="s">
        <v>1215</v>
      </c>
      <c r="JQ1" s="599" t="s">
        <v>1216</v>
      </c>
      <c r="JR1" s="428" t="s">
        <v>635</v>
      </c>
      <c r="JS1" s="429" t="s">
        <v>1089</v>
      </c>
      <c r="JT1" s="429" t="s">
        <v>1090</v>
      </c>
      <c r="JU1" s="430" t="s">
        <v>1091</v>
      </c>
      <c r="JV1" s="384" t="s">
        <v>1092</v>
      </c>
      <c r="JW1" s="431" t="s">
        <v>1093</v>
      </c>
      <c r="JX1" s="431" t="s">
        <v>1094</v>
      </c>
      <c r="JY1" s="431" t="s">
        <v>1095</v>
      </c>
      <c r="JZ1" s="431" t="s">
        <v>1092</v>
      </c>
      <c r="KA1" s="445" t="s">
        <v>1092</v>
      </c>
    </row>
    <row r="2" spans="1:287" ht="18">
      <c r="A2" s="67">
        <v>1</v>
      </c>
      <c r="B2" s="62" t="s">
        <v>268</v>
      </c>
      <c r="C2" s="62" t="s">
        <v>269</v>
      </c>
      <c r="D2" s="68" t="s">
        <v>270</v>
      </c>
      <c r="E2" s="70" t="s">
        <v>14</v>
      </c>
      <c r="F2" s="70"/>
      <c r="G2" s="73" t="s">
        <v>350</v>
      </c>
      <c r="H2" s="63" t="s">
        <v>36</v>
      </c>
      <c r="I2" s="63" t="s">
        <v>271</v>
      </c>
      <c r="J2" s="241" t="s">
        <v>37</v>
      </c>
      <c r="K2" s="360" t="s">
        <v>159</v>
      </c>
      <c r="L2" s="279"/>
      <c r="M2" s="279"/>
      <c r="N2" s="279"/>
      <c r="O2" s="279"/>
      <c r="P2" s="279"/>
      <c r="Q2" s="279"/>
      <c r="R2" s="279"/>
      <c r="S2" s="215"/>
      <c r="T2" s="329">
        <f>(L2+P2*2)/3</f>
        <v>0</v>
      </c>
      <c r="U2" s="329">
        <f>(M2+Q2*2)/3</f>
        <v>0</v>
      </c>
      <c r="V2" s="329">
        <f>(N2+R2*2)/3</f>
        <v>0</v>
      </c>
      <c r="W2" s="330"/>
      <c r="X2" s="189"/>
      <c r="Y2" s="189"/>
      <c r="Z2" s="189"/>
      <c r="AA2" s="354"/>
      <c r="AB2" s="189"/>
      <c r="AC2" s="189"/>
      <c r="AD2" s="189"/>
      <c r="AE2" s="354"/>
      <c r="AF2" s="329">
        <f>(X2+AB2*2)/3</f>
        <v>0</v>
      </c>
      <c r="AG2" s="329">
        <f>(Y2+AC2*2)/3</f>
        <v>0</v>
      </c>
      <c r="AH2" s="329">
        <f>(Z2+AD2*2)/3</f>
        <v>0</v>
      </c>
      <c r="AI2" s="355"/>
      <c r="AJ2" s="354"/>
      <c r="AK2" s="354"/>
      <c r="AL2" s="354"/>
      <c r="AM2" s="354"/>
      <c r="AN2" s="354"/>
      <c r="AO2" s="354"/>
      <c r="AP2" s="354"/>
      <c r="AQ2" s="354"/>
      <c r="AR2" s="354"/>
      <c r="AS2" s="354"/>
      <c r="AT2" s="354"/>
      <c r="AU2" s="354"/>
      <c r="AV2" s="31">
        <v>7.3</v>
      </c>
      <c r="AW2" s="32" t="str">
        <f>IF(AV2&gt;=8.5,"A",IF(AV2&gt;=8,"B+",IF(AV2&gt;=7,"B",IF(AV2&gt;=6.5,"C+",IF(AV2&gt;=5.5,"C",IF(AV2&gt;=5,"D+",IF(AV2&gt;=4,"D","F")))))))</f>
        <v>B</v>
      </c>
      <c r="AX2" s="33">
        <f>IF(AW2="A",4,IF(AW2="B+",3.5,IF(AW2="B",3,IF(AW2="C+",2.5,IF(AW2="C",2,IF(AW2="D+",1.5,IF(AW2="D",1,0)))))))</f>
        <v>3</v>
      </c>
      <c r="AY2" s="34" t="str">
        <f>TEXT(AX2,"0.0")</f>
        <v>3.0</v>
      </c>
      <c r="AZ2" s="35">
        <v>7</v>
      </c>
      <c r="BA2" s="32" t="str">
        <f>IF(AZ2&gt;=8.5,"A",IF(AZ2&gt;=8,"B+",IF(AZ2&gt;=7,"B",IF(AZ2&gt;=6.5,"C+",IF(AZ2&gt;=5.5,"C",IF(AZ2&gt;=5,"D+",IF(AZ2&gt;=4,"D","F")))))))</f>
        <v>B</v>
      </c>
      <c r="BB2" s="33">
        <f>IF(BA2="A",4,IF(BA2="B+",3.5,IF(BA2="B",3,IF(BA2="C+",2.5,IF(BA2="C",2,IF(BA2="D+",1.5,IF(BA2="D",1,0)))))))</f>
        <v>3</v>
      </c>
      <c r="BC2" s="121" t="str">
        <f>TEXT(BB2,"0.0")</f>
        <v>3.0</v>
      </c>
      <c r="BD2" s="188">
        <v>7.3</v>
      </c>
      <c r="BE2" s="115">
        <v>5</v>
      </c>
      <c r="BF2" s="147"/>
      <c r="BG2" s="124">
        <f>ROUND((BD2*0.4+BE2*0.6),1)</f>
        <v>5.9</v>
      </c>
      <c r="BH2" s="125">
        <f>ROUND(MAX((BD2*0.4+BE2*0.6),(BD2*0.4+BF2*0.6)),1)</f>
        <v>5.9</v>
      </c>
      <c r="BI2" s="126" t="str">
        <f>IF(BH2&gt;=8.5,"A",IF(BH2&gt;=8,"B+",IF(BH2&gt;=7,"B",IF(BH2&gt;=6.5,"C+",IF(BH2&gt;=5.5,"C",IF(BH2&gt;=5,"D+",IF(BH2&gt;=4,"D","F")))))))</f>
        <v>C</v>
      </c>
      <c r="BJ2" s="127">
        <f>IF(BI2="A",4,IF(BI2="B+",3.5,IF(BI2="B",3,IF(BI2="C+",2.5,IF(BI2="C",2,IF(BI2="D+",1.5,IF(BI2="D",1,0)))))))</f>
        <v>2</v>
      </c>
      <c r="BK2" s="127" t="str">
        <f>TEXT(BJ2,"0.0")</f>
        <v>2.0</v>
      </c>
      <c r="BL2" s="120">
        <v>4</v>
      </c>
      <c r="BM2" s="128">
        <v>4</v>
      </c>
      <c r="BN2" s="123">
        <v>6.3</v>
      </c>
      <c r="BO2" s="135">
        <v>5</v>
      </c>
      <c r="BP2" s="147"/>
      <c r="BQ2" s="124">
        <f>ROUND((BN2*0.4+BO2*0.6),1)</f>
        <v>5.5</v>
      </c>
      <c r="BR2" s="125">
        <f>ROUND(MAX((BN2*0.4+BO2*0.6),(BN2*0.4+BP2*0.6)),1)</f>
        <v>5.5</v>
      </c>
      <c r="BS2" s="126" t="str">
        <f>IF(BR2&gt;=8.5,"A",IF(BR2&gt;=8,"B+",IF(BR2&gt;=7,"B",IF(BR2&gt;=6.5,"C+",IF(BR2&gt;=5.5,"C",IF(BR2&gt;=5,"D+",IF(BR2&gt;=4,"D","F")))))))</f>
        <v>C</v>
      </c>
      <c r="BT2" s="127">
        <f>IF(BS2="A",4,IF(BS2="B+",3.5,IF(BS2="B",3,IF(BS2="C+",2.5,IF(BS2="C",2,IF(BS2="D+",1.5,IF(BS2="D",1,0)))))))</f>
        <v>2</v>
      </c>
      <c r="BU2" s="127" t="str">
        <f>TEXT(BT2,"0.0")</f>
        <v>2.0</v>
      </c>
      <c r="BV2" s="120">
        <v>2</v>
      </c>
      <c r="BW2" s="128">
        <v>2</v>
      </c>
      <c r="BX2" s="243">
        <v>6.3</v>
      </c>
      <c r="BY2" s="145">
        <v>5</v>
      </c>
      <c r="BZ2" s="142"/>
      <c r="CA2" s="116">
        <f>ROUND((BX2*0.4+BY2*0.6),1)</f>
        <v>5.5</v>
      </c>
      <c r="CB2" s="117">
        <f>ROUND(MAX((BX2*0.4+BY2*0.6),(BX2*0.4+BZ2*0.6)),1)</f>
        <v>5.5</v>
      </c>
      <c r="CC2" s="118" t="str">
        <f>IF(CB2&gt;=8.5,"A",IF(CB2&gt;=8,"B+",IF(CB2&gt;=7,"B",IF(CB2&gt;=6.5,"C+",IF(CB2&gt;=5.5,"C",IF(CB2&gt;=5,"D+",IF(CB2&gt;=4,"D","F")))))))</f>
        <v>C</v>
      </c>
      <c r="CD2" s="119">
        <f>IF(CC2="A",4,IF(CC2="B+",3.5,IF(CC2="B",3,IF(CC2="C+",2.5,IF(CC2="C",2,IF(CC2="D+",1.5,IF(CC2="D",1,0)))))))</f>
        <v>2</v>
      </c>
      <c r="CE2" s="119" t="str">
        <f>TEXT(CD2,"0.0")</f>
        <v>2.0</v>
      </c>
      <c r="CF2" s="137">
        <v>2</v>
      </c>
      <c r="CG2" s="138">
        <v>2</v>
      </c>
      <c r="CH2" s="211">
        <v>7</v>
      </c>
      <c r="CI2" s="151">
        <v>6</v>
      </c>
      <c r="CJ2" s="152"/>
      <c r="CK2" s="124">
        <f>ROUND((CH2*0.4+CI2*0.6),1)</f>
        <v>6.4</v>
      </c>
      <c r="CL2" s="125">
        <f>ROUND(MAX((CH2*0.4+CI2*0.6),(CH2*0.4+CJ2*0.6)),1)</f>
        <v>6.4</v>
      </c>
      <c r="CM2" s="126" t="str">
        <f>IF(CL2&gt;=8.5,"A",IF(CL2&gt;=8,"B+",IF(CL2&gt;=7,"B",IF(CL2&gt;=6.5,"C+",IF(CL2&gt;=5.5,"C",IF(CL2&gt;=5,"D+",IF(CL2&gt;=4,"D","F")))))))</f>
        <v>C</v>
      </c>
      <c r="CN2" s="127">
        <f>IF(CM2="A",4,IF(CM2="B+",3.5,IF(CM2="B",3,IF(CM2="C+",2.5,IF(CM2="C",2,IF(CM2="D+",1.5,IF(CM2="D",1,0)))))))</f>
        <v>2</v>
      </c>
      <c r="CO2" s="127" t="str">
        <f>TEXT(CN2,"0.0")</f>
        <v>2.0</v>
      </c>
      <c r="CP2" s="120">
        <v>1</v>
      </c>
      <c r="CQ2" s="128">
        <v>1</v>
      </c>
      <c r="CR2" s="278">
        <v>5.8</v>
      </c>
      <c r="CS2" s="283">
        <v>6</v>
      </c>
      <c r="CT2" s="376"/>
      <c r="CU2" s="124">
        <f>ROUND((CR2*0.4+CS2*0.6),1)</f>
        <v>5.9</v>
      </c>
      <c r="CV2" s="125">
        <f>ROUND(MAX((CR2*0.4+CS2*0.6),(CR2*0.4+CT2*0.6)),1)</f>
        <v>5.9</v>
      </c>
      <c r="CW2" s="126" t="str">
        <f>IF(CV2&gt;=8.5,"A",IF(CV2&gt;=8,"B+",IF(CV2&gt;=7,"B",IF(CV2&gt;=6.5,"C+",IF(CV2&gt;=5.5,"C",IF(CV2&gt;=5,"D+",IF(CV2&gt;=4,"D","F")))))))</f>
        <v>C</v>
      </c>
      <c r="CX2" s="127">
        <f>IF(CW2="A",4,IF(CW2="B+",3.5,IF(CW2="B",3,IF(CW2="C+",2.5,IF(CW2="C",2,IF(CW2="D+",1.5,IF(CW2="D",1,0)))))))</f>
        <v>2</v>
      </c>
      <c r="CY2" s="127" t="str">
        <f t="shared" ref="CY2:CY32" si="0">TEXT(CX2,"0.0")</f>
        <v>2.0</v>
      </c>
      <c r="CZ2" s="120">
        <v>2</v>
      </c>
      <c r="DA2" s="128">
        <v>2</v>
      </c>
      <c r="DB2" s="123">
        <v>5.4</v>
      </c>
      <c r="DC2" s="283">
        <v>5</v>
      </c>
      <c r="DD2" s="284"/>
      <c r="DE2" s="124">
        <f>ROUND((DB2*0.4+DC2*0.6),1)</f>
        <v>5.2</v>
      </c>
      <c r="DF2" s="125">
        <f>ROUND(MAX((DB2*0.4+DC2*0.6),(DB2*0.4+DD2*0.6)),1)</f>
        <v>5.2</v>
      </c>
      <c r="DG2" s="126" t="str">
        <f>IF(DF2&gt;=8.5,"A",IF(DF2&gt;=8,"B+",IF(DF2&gt;=7,"B",IF(DF2&gt;=6.5,"C+",IF(DF2&gt;=5.5,"C",IF(DF2&gt;=5,"D+",IF(DF2&gt;=4,"D","F")))))))</f>
        <v>D+</v>
      </c>
      <c r="DH2" s="127">
        <f>IF(DG2="A",4,IF(DG2="B+",3.5,IF(DG2="B",3,IF(DG2="C+",2.5,IF(DG2="C",2,IF(DG2="D+",1.5,IF(DG2="D",1,0)))))))</f>
        <v>1.5</v>
      </c>
      <c r="DI2" s="127" t="str">
        <f t="shared" ref="DI2:DI32" si="1">TEXT(DH2,"0.0")</f>
        <v>1.5</v>
      </c>
      <c r="DJ2" s="120">
        <v>2</v>
      </c>
      <c r="DK2" s="128">
        <v>2</v>
      </c>
      <c r="DL2" s="300">
        <f>BL2+BV2+CF2+CP2+CZ2+DJ2</f>
        <v>13</v>
      </c>
      <c r="DM2" s="294">
        <f>(BJ2*BL2+BT2*BV2+CD2*CF2+CN2*CP2+CX2*CZ2+DH2*DJ2)/DL2</f>
        <v>1.9230769230769231</v>
      </c>
      <c r="DN2" s="295" t="str">
        <f>TEXT(DM2,"0.00")</f>
        <v>1.92</v>
      </c>
      <c r="DO2" s="296" t="str">
        <f>IF(AND(DM2&lt;0.8),"Cảnh báo KQHT","Lên lớp")</f>
        <v>Lên lớp</v>
      </c>
      <c r="DP2" s="297">
        <f>BM2+BW2+CG2+CQ2+DA2+DK2</f>
        <v>13</v>
      </c>
      <c r="DQ2" s="298">
        <f xml:space="preserve"> (BM2*BJ2+BT2*BW2+CD2*CG2+CN2*CQ2+CX2*DA2+DH2*DK2)/DP2</f>
        <v>1.9230769230769231</v>
      </c>
      <c r="DR2" s="296" t="str">
        <f>IF(AND(DQ2&lt;1.2),"Cảnh báo KQHT","Lên lớp")</f>
        <v>Lên lớp</v>
      </c>
      <c r="DS2" s="299"/>
      <c r="DT2" s="123">
        <v>7.6</v>
      </c>
      <c r="DU2" s="151">
        <v>8</v>
      </c>
      <c r="DV2" s="284"/>
      <c r="DW2" s="124">
        <f>ROUND((DT2*0.4+DU2*0.6),1)</f>
        <v>7.8</v>
      </c>
      <c r="DX2" s="125">
        <f>ROUND(MAX((DT2*0.4+DU2*0.6),(DT2*0.4+DV2*0.6)),1)</f>
        <v>7.8</v>
      </c>
      <c r="DY2" s="126" t="str">
        <f>IF(DX2&gt;=8.5,"A",IF(DX2&gt;=8,"B+",IF(DX2&gt;=7,"B",IF(DX2&gt;=6.5,"C+",IF(DX2&gt;=5.5,"C",IF(DX2&gt;=5,"D+",IF(DX2&gt;=4,"D","F")))))))</f>
        <v>B</v>
      </c>
      <c r="DZ2" s="127">
        <f>IF(DY2="A",4,IF(DY2="B+",3.5,IF(DY2="B",3,IF(DY2="C+",2.5,IF(DY2="C",2,IF(DY2="D+",1.5,IF(DY2="D",1,0)))))))</f>
        <v>3</v>
      </c>
      <c r="EA2" s="127" t="str">
        <f>TEXT(DZ2,"0.0")</f>
        <v>3.0</v>
      </c>
      <c r="EB2" s="120">
        <v>3</v>
      </c>
      <c r="EC2" s="128">
        <v>3</v>
      </c>
      <c r="ED2" s="123">
        <v>6.7</v>
      </c>
      <c r="EE2" s="151">
        <v>6</v>
      </c>
      <c r="EF2" s="284"/>
      <c r="EG2" s="124">
        <f>ROUND((ED2*0.4+EE2*0.6),1)</f>
        <v>6.3</v>
      </c>
      <c r="EH2" s="125">
        <f>ROUND(MAX((ED2*0.4+EE2*0.6),(ED2*0.4+EF2*0.6)),1)</f>
        <v>6.3</v>
      </c>
      <c r="EI2" s="126" t="str">
        <f>IF(EH2&gt;=8.5,"A",IF(EH2&gt;=8,"B+",IF(EH2&gt;=7,"B",IF(EH2&gt;=6.5,"C+",IF(EH2&gt;=5.5,"C",IF(EH2&gt;=5,"D+",IF(EH2&gt;=4,"D","F")))))))</f>
        <v>C</v>
      </c>
      <c r="EJ2" s="127">
        <f>IF(EI2="A",4,IF(EI2="B+",3.5,IF(EI2="B",3,IF(EI2="C+",2.5,IF(EI2="C",2,IF(EI2="D+",1.5,IF(EI2="D",1,0)))))))</f>
        <v>2</v>
      </c>
      <c r="EK2" s="127" t="str">
        <f>TEXT(EJ2,"0.0")</f>
        <v>2.0</v>
      </c>
      <c r="EL2" s="120">
        <v>3</v>
      </c>
      <c r="EM2" s="128">
        <v>3</v>
      </c>
      <c r="EN2" s="123">
        <v>6.8</v>
      </c>
      <c r="EO2" s="493">
        <v>5</v>
      </c>
      <c r="EP2" s="376"/>
      <c r="EQ2" s="124">
        <f>ROUND((EN2*0.4+EO2*0.6),1)</f>
        <v>5.7</v>
      </c>
      <c r="ER2" s="125">
        <f>ROUND(MAX((EN2*0.4+EO2*0.6),(EN2*0.4+EP2*0.6)),1)</f>
        <v>5.7</v>
      </c>
      <c r="ES2" s="126" t="str">
        <f>IF(ER2&gt;=8.5,"A",IF(ER2&gt;=8,"B+",IF(ER2&gt;=7,"B",IF(ER2&gt;=6.5,"C+",IF(ER2&gt;=5.5,"C",IF(ER2&gt;=5,"D+",IF(ER2&gt;=4,"D","F")))))))</f>
        <v>C</v>
      </c>
      <c r="ET2" s="127">
        <f>IF(ES2="A",4,IF(ES2="B+",3.5,IF(ES2="B",3,IF(ES2="C+",2.5,IF(ES2="C",2,IF(ES2="D+",1.5,IF(ES2="D",1,0)))))))</f>
        <v>2</v>
      </c>
      <c r="EU2" s="127" t="str">
        <f>TEXT(ET2,"0.0")</f>
        <v>2.0</v>
      </c>
      <c r="EV2" s="120">
        <v>2</v>
      </c>
      <c r="EW2" s="128">
        <v>2</v>
      </c>
      <c r="EX2" s="123">
        <v>5.9</v>
      </c>
      <c r="EY2" s="151">
        <v>5</v>
      </c>
      <c r="EZ2" s="284"/>
      <c r="FA2" s="124">
        <f>ROUND((EX2*0.4+EY2*0.6),1)</f>
        <v>5.4</v>
      </c>
      <c r="FB2" s="125">
        <f>ROUND(MAX((EX2*0.4+EY2*0.6),(EX2*0.4+EZ2*0.6)),1)</f>
        <v>5.4</v>
      </c>
      <c r="FC2" s="126" t="str">
        <f>IF(FB2&gt;=8.5,"A",IF(FB2&gt;=8,"B+",IF(FB2&gt;=7,"B",IF(FB2&gt;=6.5,"C+",IF(FB2&gt;=5.5,"C",IF(FB2&gt;=5,"D+",IF(FB2&gt;=4,"D","F")))))))</f>
        <v>D+</v>
      </c>
      <c r="FD2" s="127">
        <f t="shared" ref="FD2:FD32" si="2">IF(FC2="A",4,IF(FC2="B+",3.5,IF(FC2="B",3,IF(FC2="C+",2.5,IF(FC2="C",2,IF(FC2="D+",1.5,IF(FC2="D",1,0)))))))</f>
        <v>1.5</v>
      </c>
      <c r="FE2" s="127" t="str">
        <f t="shared" ref="FE2:FE32" si="3">TEXT(FD2,"0.0")</f>
        <v>1.5</v>
      </c>
      <c r="FF2" s="120">
        <v>3</v>
      </c>
      <c r="FG2" s="128">
        <v>3</v>
      </c>
      <c r="FH2" s="385">
        <v>5.8</v>
      </c>
      <c r="FI2" s="151">
        <v>5</v>
      </c>
      <c r="FJ2" s="284"/>
      <c r="FK2" s="124">
        <f>ROUND((FH2*0.4+FI2*0.6),1)</f>
        <v>5.3</v>
      </c>
      <c r="FL2" s="125">
        <f>ROUND(MAX((FH2*0.4+FI2*0.6),(FH2*0.4+FJ2*0.6)),1)</f>
        <v>5.3</v>
      </c>
      <c r="FM2" s="126" t="str">
        <f>IF(FL2&gt;=8.5,"A",IF(FL2&gt;=8,"B+",IF(FL2&gt;=7,"B",IF(FL2&gt;=6.5,"C+",IF(FL2&gt;=5.5,"C",IF(FL2&gt;=5,"D+",IF(FL2&gt;=4,"D","F")))))))</f>
        <v>D+</v>
      </c>
      <c r="FN2" s="127">
        <f>IF(FM2="A",4,IF(FM2="B+",3.5,IF(FM2="B",3,IF(FM2="C+",2.5,IF(FM2="C",2,IF(FM2="D+",1.5,IF(FM2="D",1,0)))))))</f>
        <v>1.5</v>
      </c>
      <c r="FO2" s="127" t="str">
        <f>TEXT(FN2,"0.0")</f>
        <v>1.5</v>
      </c>
      <c r="FP2" s="120">
        <v>2</v>
      </c>
      <c r="FQ2" s="128">
        <v>2</v>
      </c>
      <c r="FR2" s="300">
        <f>EB2+EL2+EV2+FF2+FP2</f>
        <v>13</v>
      </c>
      <c r="FS2" s="294">
        <f>(DZ2*EB2+EJ2*EL2+ET2*EV2+FD2*FF2+FN2*FP2)/FR2</f>
        <v>2.0384615384615383</v>
      </c>
      <c r="FT2" s="295" t="str">
        <f>TEXT(FS2,"0.00")</f>
        <v>2.04</v>
      </c>
      <c r="FU2" s="507" t="str">
        <f>IF(AND(FS2&lt;1),"Cảnh báo KQHT","Lên lớp")</f>
        <v>Lên lớp</v>
      </c>
      <c r="FV2" s="502">
        <f>DL2+FR2</f>
        <v>26</v>
      </c>
      <c r="FW2" s="294">
        <f>(DM2*DL2+FR2*FS2)/FV2</f>
        <v>1.9807692307692308</v>
      </c>
      <c r="FX2" s="295" t="str">
        <f>TEXT(FW2,"0.00")</f>
        <v>1.98</v>
      </c>
      <c r="FY2" s="503">
        <f>FQ2+FG2+EW2+EM2+EC2+DK2+DA2+CQ2+CG2+BW2+BM2</f>
        <v>26</v>
      </c>
      <c r="FZ2" s="504">
        <f>(FQ2*FN2+FG2*FD2+EW2*ET2+EM2*EJ2+EC2*DZ2+DK2*DH2+DA2*CX2+CQ2*CN2+CG2*CD2+BW2*BT2+BM2*BJ2)/FY2</f>
        <v>1.9807692307692308</v>
      </c>
      <c r="GA2" s="508" t="str">
        <f>IF(AND(FZ2&lt;1.2),"Cảnh báo KQHT","Lên lớp")</f>
        <v>Lên lớp</v>
      </c>
      <c r="GB2" s="509"/>
      <c r="GC2" s="123">
        <v>7</v>
      </c>
      <c r="GD2" s="151">
        <v>6</v>
      </c>
      <c r="GE2" s="284"/>
      <c r="GF2" s="124">
        <f>ROUND((GC2*0.4+GD2*0.6),1)</f>
        <v>6.4</v>
      </c>
      <c r="GG2" s="125">
        <f>ROUND(MAX((GC2*0.4+GD2*0.6),(GC2*0.4+GE2*0.6)),1)</f>
        <v>6.4</v>
      </c>
      <c r="GH2" s="126" t="str">
        <f>IF(GG2&gt;=8.5,"A",IF(GG2&gt;=8,"B+",IF(GG2&gt;=7,"B",IF(GG2&gt;=6.5,"C+",IF(GG2&gt;=5.5,"C",IF(GG2&gt;=5,"D+",IF(GG2&gt;=4,"D","F")))))))</f>
        <v>C</v>
      </c>
      <c r="GI2" s="127">
        <f>IF(GH2="A",4,IF(GH2="B+",3.5,IF(GH2="B",3,IF(GH2="C+",2.5,IF(GH2="C",2,IF(GH2="D+",1.5,IF(GH2="D",1,0)))))))</f>
        <v>2</v>
      </c>
      <c r="GJ2" s="127" t="str">
        <f>TEXT(GI2,"0.0")</f>
        <v>2.0</v>
      </c>
      <c r="GK2" s="120">
        <v>2</v>
      </c>
      <c r="GL2" s="128">
        <v>2</v>
      </c>
      <c r="GM2" s="280">
        <v>6.2</v>
      </c>
      <c r="GN2" s="551">
        <v>8</v>
      </c>
      <c r="GO2" s="398"/>
      <c r="GP2" s="116">
        <f>ROUND((GM2*0.4+GN2*0.6),1)</f>
        <v>7.3</v>
      </c>
      <c r="GQ2" s="117">
        <f>ROUND(MAX((GM2*0.4+GN2*0.6),(GM2*0.4+GO2*0.6)),1)</f>
        <v>7.3</v>
      </c>
      <c r="GR2" s="118" t="str">
        <f>IF(GQ2&gt;=8.5,"A",IF(GQ2&gt;=8,"B+",IF(GQ2&gt;=7,"B",IF(GQ2&gt;=6.5,"C+",IF(GQ2&gt;=5.5,"C",IF(GQ2&gt;=5,"D+",IF(GQ2&gt;=4,"D","F")))))))</f>
        <v>B</v>
      </c>
      <c r="GS2" s="119">
        <f>IF(GR2="A",4,IF(GR2="B+",3.5,IF(GR2="B",3,IF(GR2="C+",2.5,IF(GR2="C",2,IF(GR2="D+",1.5,IF(GR2="D",1,0)))))))</f>
        <v>3</v>
      </c>
      <c r="GT2" s="119" t="str">
        <f>TEXT(GS2,"0.0")</f>
        <v>3.0</v>
      </c>
      <c r="GU2" s="137">
        <v>2</v>
      </c>
      <c r="GV2" s="138">
        <v>2</v>
      </c>
      <c r="GW2" s="280">
        <v>6</v>
      </c>
      <c r="GX2" s="551">
        <v>5</v>
      </c>
      <c r="GY2" s="398"/>
      <c r="GZ2" s="116">
        <f>ROUND((GW2*0.4+GX2*0.6),1)</f>
        <v>5.4</v>
      </c>
      <c r="HA2" s="117">
        <f>ROUND(MAX((GW2*0.4+GX2*0.6),(GW2*0.4+GY2*0.6)),1)</f>
        <v>5.4</v>
      </c>
      <c r="HB2" s="118" t="str">
        <f>IF(HA2&gt;=8.5,"A",IF(HA2&gt;=8,"B+",IF(HA2&gt;=7,"B",IF(HA2&gt;=6.5,"C+",IF(HA2&gt;=5.5,"C",IF(HA2&gt;=5,"D+",IF(HA2&gt;=4,"D","F")))))))</f>
        <v>D+</v>
      </c>
      <c r="HC2" s="119">
        <f>IF(HB2="A",4,IF(HB2="B+",3.5,IF(HB2="B",3,IF(HB2="C+",2.5,IF(HB2="C",2,IF(HB2="D+",1.5,IF(HB2="D",1,0)))))))</f>
        <v>1.5</v>
      </c>
      <c r="HD2" s="119" t="str">
        <f>TEXT(HC2,"0.0")</f>
        <v>1.5</v>
      </c>
      <c r="HE2" s="137">
        <v>3</v>
      </c>
      <c r="HF2" s="138">
        <v>3</v>
      </c>
      <c r="HG2" s="617">
        <v>6.2</v>
      </c>
      <c r="HH2" s="551">
        <v>5</v>
      </c>
      <c r="HI2" s="398"/>
      <c r="HJ2" s="116">
        <f>ROUND((HG2*0.4+HH2*0.6),1)</f>
        <v>5.5</v>
      </c>
      <c r="HK2" s="117">
        <f>ROUND(MAX((HG2*0.4+HH2*0.6),(HG2*0.4+HI2*0.6)),1)</f>
        <v>5.5</v>
      </c>
      <c r="HL2" s="118" t="str">
        <f>IF(HK2&gt;=8.5,"A",IF(HK2&gt;=8,"B+",IF(HK2&gt;=7,"B",IF(HK2&gt;=6.5,"C+",IF(HK2&gt;=5.5,"C",IF(HK2&gt;=5,"D+",IF(HK2&gt;=4,"D","F")))))))</f>
        <v>C</v>
      </c>
      <c r="HM2" s="119">
        <f>IF(HL2="A",4,IF(HL2="B+",3.5,IF(HL2="B",3,IF(HL2="C+",2.5,IF(HL2="C",2,IF(HL2="D+",1.5,IF(HL2="D",1,0)))))))</f>
        <v>2</v>
      </c>
      <c r="HN2" s="119" t="str">
        <f>TEXT(HM2,"0.0")</f>
        <v>2.0</v>
      </c>
      <c r="HO2" s="137">
        <v>1</v>
      </c>
      <c r="HP2" s="138">
        <v>1</v>
      </c>
      <c r="HQ2" s="280">
        <v>5.6</v>
      </c>
      <c r="HR2" s="551">
        <v>7</v>
      </c>
      <c r="HS2" s="398"/>
      <c r="HT2" s="116">
        <f>ROUND((HQ2*0.4+HR2*0.6),1)</f>
        <v>6.4</v>
      </c>
      <c r="HU2" s="117">
        <f>ROUND(MAX((HQ2*0.4+HR2*0.6),(HQ2*0.4+HS2*0.6)),1)</f>
        <v>6.4</v>
      </c>
      <c r="HV2" s="118" t="str">
        <f>IF(HU2&gt;=8.5,"A",IF(HU2&gt;=8,"B+",IF(HU2&gt;=7,"B",IF(HU2&gt;=6.5,"C+",IF(HU2&gt;=5.5,"C",IF(HU2&gt;=5,"D+",IF(HU2&gt;=4,"D","F")))))))</f>
        <v>C</v>
      </c>
      <c r="HW2" s="119">
        <f>IF(HV2="A",4,IF(HV2="B+",3.5,IF(HV2="B",3,IF(HV2="C+",2.5,IF(HV2="C",2,IF(HV2="D+",1.5,IF(HV2="D",1,0)))))))</f>
        <v>2</v>
      </c>
      <c r="HX2" s="119" t="str">
        <f>TEXT(HW2,"0.0")</f>
        <v>2.0</v>
      </c>
      <c r="HY2" s="137">
        <v>2</v>
      </c>
      <c r="HZ2" s="138">
        <v>2</v>
      </c>
      <c r="IA2" s="280">
        <v>5</v>
      </c>
      <c r="IB2" s="551">
        <v>5</v>
      </c>
      <c r="IC2" s="154"/>
      <c r="ID2" s="116">
        <f>ROUND((IA2*0.4+IB2*0.6),1)</f>
        <v>5</v>
      </c>
      <c r="IE2" s="117">
        <f>ROUND(MAX((IA2*0.4+IB2*0.6),(IA2*0.4+IC2*0.6)),1)</f>
        <v>5</v>
      </c>
      <c r="IF2" s="118" t="str">
        <f>IF(IE2&gt;=8.5,"A",IF(IE2&gt;=8,"B+",IF(IE2&gt;=7,"B",IF(IE2&gt;=6.5,"C+",IF(IE2&gt;=5.5,"C",IF(IE2&gt;=5,"D+",IF(IE2&gt;=4,"D","F")))))))</f>
        <v>D+</v>
      </c>
      <c r="IG2" s="119">
        <f>IF(IF2="A",4,IF(IF2="B+",3.5,IF(IF2="B",3,IF(IF2="C+",2.5,IF(IF2="C",2,IF(IF2="D+",1.5,IF(IF2="D",1,0)))))))</f>
        <v>1.5</v>
      </c>
      <c r="IH2" s="119" t="str">
        <f>TEXT(IG2,"0.0")</f>
        <v>1.5</v>
      </c>
      <c r="II2" s="137">
        <v>2</v>
      </c>
      <c r="IJ2" s="138">
        <v>2</v>
      </c>
      <c r="IK2" s="280">
        <v>7</v>
      </c>
      <c r="IL2" s="551">
        <v>6</v>
      </c>
      <c r="IM2" s="398"/>
      <c r="IN2" s="116">
        <f>ROUND((IK2*0.4+IL2*0.6),1)</f>
        <v>6.4</v>
      </c>
      <c r="IO2" s="117">
        <f>ROUND(MAX((IK2*0.4+IL2*0.6),(IK2*0.4+IM2*0.6)),1)</f>
        <v>6.4</v>
      </c>
      <c r="IP2" s="118" t="str">
        <f>IF(IO2&gt;=8.5,"A",IF(IO2&gt;=8,"B+",IF(IO2&gt;=7,"B",IF(IO2&gt;=6.5,"C+",IF(IO2&gt;=5.5,"C",IF(IO2&gt;=5,"D+",IF(IO2&gt;=4,"D","F")))))))</f>
        <v>C</v>
      </c>
      <c r="IQ2" s="119">
        <f>IF(IP2="A",4,IF(IP2="B+",3.5,IF(IP2="B",3,IF(IP2="C+",2.5,IF(IP2="C",2,IF(IP2="D+",1.5,IF(IP2="D",1,0)))))))</f>
        <v>2</v>
      </c>
      <c r="IR2" s="119" t="str">
        <f>TEXT(IQ2,"0.0")</f>
        <v>2.0</v>
      </c>
      <c r="IS2" s="137">
        <v>3</v>
      </c>
      <c r="IT2" s="138">
        <v>3</v>
      </c>
      <c r="IU2" s="617">
        <v>5.6</v>
      </c>
      <c r="IV2" s="551">
        <v>4</v>
      </c>
      <c r="IW2" s="398"/>
      <c r="IX2" s="116">
        <f>ROUND((IU2*0.4+IV2*0.6),1)</f>
        <v>4.5999999999999996</v>
      </c>
      <c r="IY2" s="117">
        <f>ROUND(MAX((IU2*0.4+IV2*0.6),(IU2*0.4+IW2*0.6)),1)</f>
        <v>4.5999999999999996</v>
      </c>
      <c r="IZ2" s="118" t="str">
        <f>IF(IY2&gt;=8.5,"A",IF(IY2&gt;=8,"B+",IF(IY2&gt;=7,"B",IF(IY2&gt;=6.5,"C+",IF(IY2&gt;=5.5,"C",IF(IY2&gt;=5,"D+",IF(IY2&gt;=4,"D","F")))))))</f>
        <v>D</v>
      </c>
      <c r="JA2" s="119">
        <f>IF(IZ2="A",4,IF(IZ2="B+",3.5,IF(IZ2="B",3,IF(IZ2="C+",2.5,IF(IZ2="C",2,IF(IZ2="D+",1.5,IF(IZ2="D",1,0)))))))</f>
        <v>1</v>
      </c>
      <c r="JB2" s="119" t="str">
        <f>TEXT(JA2,"0.0")</f>
        <v>1.0</v>
      </c>
      <c r="JC2" s="137">
        <v>2</v>
      </c>
      <c r="JD2" s="138">
        <v>2</v>
      </c>
      <c r="JE2" s="300">
        <f>GK2+GU2+HE2+HO2+HY2+II2+IS2+JC2</f>
        <v>17</v>
      </c>
      <c r="JF2" s="294">
        <f>(GI2*GK2+GS2*GU2+HC2*HE2+HM2*HO2+HW2*HY2+IG2*II2+IQ2*IS2+JA2*JC2)/JE2</f>
        <v>1.8529411764705883</v>
      </c>
      <c r="JG2" s="295" t="str">
        <f>TEXT(JF2,"0.00")</f>
        <v>1.85</v>
      </c>
      <c r="JH2" s="593" t="str">
        <f>IF(AND(JF2&lt;1),"Cảnh báo KQHT","Lên lớp")</f>
        <v>Lên lớp</v>
      </c>
      <c r="JI2" s="502">
        <f>DL2+FR2+JE2</f>
        <v>43</v>
      </c>
      <c r="JJ2" s="294">
        <f>(DL2*DM2+FR2*FS2+JF2*JE2)/JI2</f>
        <v>1.930232558139535</v>
      </c>
      <c r="JK2" s="295" t="str">
        <f>TEXT(JJ2,"0.00")</f>
        <v>1.93</v>
      </c>
      <c r="JL2" s="594">
        <f>GL2+GV2+HF2+HP2+HZ2+IJ2+IT2+JD2</f>
        <v>17</v>
      </c>
      <c r="JM2" s="595">
        <f xml:space="preserve"> (GI2*GL2+GS2*GV2+HC2*HF2+HM2*HP2+HW2*HZ2+IG2*IJ2+IQ2*IT2+JA2*JD2)/JL2</f>
        <v>1.8529411764705883</v>
      </c>
      <c r="JN2" s="596">
        <f>FY2+JL2</f>
        <v>43</v>
      </c>
      <c r="JO2" s="597">
        <f xml:space="preserve"> (FY2*FZ2+JM2*JL2)/JN2</f>
        <v>1.930232558139535</v>
      </c>
      <c r="JP2" s="593" t="str">
        <f>IF(AND(JO2&lt;1.4),"Cảnh báo KQHT","Lên lớp")</f>
        <v>Lên lớp</v>
      </c>
      <c r="JQ2" s="598"/>
      <c r="JR2" s="385"/>
      <c r="JS2" s="151"/>
      <c r="JT2" s="284"/>
      <c r="JU2" s="124">
        <f>ROUND((JR2*0.4+JS2*0.6),1)</f>
        <v>0</v>
      </c>
      <c r="JV2" s="125">
        <f>ROUND(MAX((JR2*0.4+JS2*0.6),(JR2*0.4+JT2*0.6)),1)</f>
        <v>0</v>
      </c>
      <c r="JW2" s="126" t="str">
        <f>IF(JV2&gt;=8.5,"A",IF(JV2&gt;=8,"B+",IF(JV2&gt;=7,"B",IF(JV2&gt;=6.5,"C+",IF(JV2&gt;=5.5,"C",IF(JV2&gt;=5,"D+",IF(JV2&gt;=4,"D","F")))))))</f>
        <v>F</v>
      </c>
      <c r="JX2" s="127">
        <f>IF(JW2="A",4,IF(JW2="B+",3.5,IF(JW2="B",3,IF(JW2="C+",2.5,IF(JW2="C",2,IF(JW2="D+",1.5,IF(JW2="D",1,0)))))))</f>
        <v>0</v>
      </c>
      <c r="JY2" s="127" t="str">
        <f>TEXT(JX2,"0.0")</f>
        <v>0.0</v>
      </c>
      <c r="JZ2" s="120">
        <v>2</v>
      </c>
      <c r="KA2" s="128">
        <v>2</v>
      </c>
    </row>
    <row r="3" spans="1:287" ht="18">
      <c r="A3" s="5">
        <v>2</v>
      </c>
      <c r="B3" s="64" t="s">
        <v>268</v>
      </c>
      <c r="C3" s="65" t="s">
        <v>272</v>
      </c>
      <c r="D3" s="69" t="s">
        <v>273</v>
      </c>
      <c r="E3" s="71" t="s">
        <v>25</v>
      </c>
      <c r="F3" s="71"/>
      <c r="G3" s="74" t="s">
        <v>351</v>
      </c>
      <c r="H3" s="66" t="s">
        <v>47</v>
      </c>
      <c r="I3" s="66" t="s">
        <v>274</v>
      </c>
      <c r="J3" s="225" t="s">
        <v>37</v>
      </c>
      <c r="K3" s="361" t="s">
        <v>159</v>
      </c>
      <c r="L3" s="361"/>
      <c r="M3" s="361"/>
      <c r="N3" s="361"/>
      <c r="O3" s="361"/>
      <c r="P3" s="361"/>
      <c r="Q3" s="361"/>
      <c r="R3" s="361"/>
      <c r="S3" s="361"/>
      <c r="T3" s="361"/>
      <c r="U3" s="361"/>
      <c r="V3" s="361"/>
      <c r="W3" s="361"/>
      <c r="X3" s="361"/>
      <c r="Y3" s="361"/>
      <c r="Z3" s="361"/>
      <c r="AA3" s="361"/>
      <c r="AB3" s="361"/>
      <c r="AC3" s="361"/>
      <c r="AD3" s="361"/>
      <c r="AE3" s="361"/>
      <c r="AF3" s="361"/>
      <c r="AG3" s="361"/>
      <c r="AH3" s="361"/>
      <c r="AI3" s="361"/>
      <c r="AJ3" s="361"/>
      <c r="AK3" s="361"/>
      <c r="AL3" s="361"/>
      <c r="AM3" s="361"/>
      <c r="AN3" s="361"/>
      <c r="AO3" s="361"/>
      <c r="AP3" s="361"/>
      <c r="AQ3" s="361"/>
      <c r="AR3" s="361"/>
      <c r="AS3" s="361"/>
      <c r="AT3" s="361"/>
      <c r="AU3" s="361"/>
      <c r="AV3" s="6">
        <v>8</v>
      </c>
      <c r="AW3" s="3" t="str">
        <f t="shared" ref="AW3:AW32" si="4">IF(AV3&gt;=8.5,"A",IF(AV3&gt;=8,"B+",IF(AV3&gt;=7,"B",IF(AV3&gt;=6.5,"C+",IF(AV3&gt;=5.5,"C",IF(AV3&gt;=5,"D+",IF(AV3&gt;=4,"D","F")))))))</f>
        <v>B+</v>
      </c>
      <c r="AX3" s="4">
        <f t="shared" ref="AX3:AX32" si="5">IF(AW3="A",4,IF(AW3="B+",3.5,IF(AW3="B",3,IF(AW3="C+",2.5,IF(AW3="C",2,IF(AW3="D+",1.5,IF(AW3="D",1,0)))))))</f>
        <v>3.5</v>
      </c>
      <c r="AY3" s="13" t="str">
        <f t="shared" ref="AY3:AY32" si="6">TEXT(AX3,"0.0")</f>
        <v>3.5</v>
      </c>
      <c r="AZ3" s="15">
        <v>7</v>
      </c>
      <c r="BA3" s="3" t="str">
        <f t="shared" ref="BA3:BA32" si="7">IF(AZ3&gt;=8.5,"A",IF(AZ3&gt;=8,"B+",IF(AZ3&gt;=7,"B",IF(AZ3&gt;=6.5,"C+",IF(AZ3&gt;=5.5,"C",IF(AZ3&gt;=5,"D+",IF(AZ3&gt;=4,"D","F")))))))</f>
        <v>B</v>
      </c>
      <c r="BB3" s="4">
        <f t="shared" ref="BB3:BB32" si="8">IF(BA3="A",4,IF(BA3="B+",3.5,IF(BA3="B",3,IF(BA3="C+",2.5,IF(BA3="C",2,IF(BA3="D+",1.5,IF(BA3="D",1,0)))))))</f>
        <v>3</v>
      </c>
      <c r="BC3" s="122" t="str">
        <f t="shared" ref="BC3:BC32" si="9">TEXT(BB3,"0.0")</f>
        <v>3.0</v>
      </c>
      <c r="BD3" s="191">
        <v>7.5</v>
      </c>
      <c r="BE3" s="189">
        <v>6</v>
      </c>
      <c r="BF3" s="189"/>
      <c r="BG3" s="116">
        <f t="shared" ref="BG3:BG32" si="10">ROUND((BD3*0.4+BE3*0.6),1)</f>
        <v>6.6</v>
      </c>
      <c r="BH3" s="117">
        <f t="shared" ref="BH3:BH32" si="11">ROUND(MAX((BD3*0.4+BE3*0.6),(BD3*0.4+BF3*0.6)),1)</f>
        <v>6.6</v>
      </c>
      <c r="BI3" s="118" t="str">
        <f t="shared" ref="BI3:BI32" si="12">IF(BH3&gt;=8.5,"A",IF(BH3&gt;=8,"B+",IF(BH3&gt;=7,"B",IF(BH3&gt;=6.5,"C+",IF(BH3&gt;=5.5,"C",IF(BH3&gt;=5,"D+",IF(BH3&gt;=4,"D","F")))))))</f>
        <v>C+</v>
      </c>
      <c r="BJ3" s="119">
        <f t="shared" ref="BJ3:BJ32" si="13">IF(BI3="A",4,IF(BI3="B+",3.5,IF(BI3="B",3,IF(BI3="C+",2.5,IF(BI3="C",2,IF(BI3="D+",1.5,IF(BI3="D",1,0)))))))</f>
        <v>2.5</v>
      </c>
      <c r="BK3" s="119" t="str">
        <f t="shared" ref="BK3:BK32" si="14">TEXT(BJ3,"0.0")</f>
        <v>2.5</v>
      </c>
      <c r="BL3" s="137">
        <v>4</v>
      </c>
      <c r="BM3" s="138">
        <v>4</v>
      </c>
      <c r="BN3" s="148">
        <v>8.3000000000000007</v>
      </c>
      <c r="BO3" s="189">
        <v>5</v>
      </c>
      <c r="BP3" s="189"/>
      <c r="BQ3" s="116">
        <f t="shared" ref="BQ3:BQ32" si="15">ROUND((BN3*0.4+BO3*0.6),1)</f>
        <v>6.3</v>
      </c>
      <c r="BR3" s="117">
        <f t="shared" ref="BR3:BR32" si="16">ROUND(MAX((BN3*0.4+BO3*0.6),(BN3*0.4+BP3*0.6)),1)</f>
        <v>6.3</v>
      </c>
      <c r="BS3" s="118" t="str">
        <f t="shared" ref="BS3:BS32" si="17">IF(BR3&gt;=8.5,"A",IF(BR3&gt;=8,"B+",IF(BR3&gt;=7,"B",IF(BR3&gt;=6.5,"C+",IF(BR3&gt;=5.5,"C",IF(BR3&gt;=5,"D+",IF(BR3&gt;=4,"D","F")))))))</f>
        <v>C</v>
      </c>
      <c r="BT3" s="119">
        <f t="shared" ref="BT3:BT32" si="18">IF(BS3="A",4,IF(BS3="B+",3.5,IF(BS3="B",3,IF(BS3="C+",2.5,IF(BS3="C",2,IF(BS3="D+",1.5,IF(BS3="D",1,0)))))))</f>
        <v>2</v>
      </c>
      <c r="BU3" s="119" t="str">
        <f t="shared" ref="BU3:BU32" si="19">TEXT(BT3,"0.0")</f>
        <v>2.0</v>
      </c>
      <c r="BV3" s="137">
        <v>2</v>
      </c>
      <c r="BW3" s="138">
        <v>2</v>
      </c>
      <c r="BX3" s="212">
        <v>8</v>
      </c>
      <c r="BY3" s="256">
        <v>7</v>
      </c>
      <c r="BZ3" s="256"/>
      <c r="CA3" s="116">
        <f t="shared" ref="CA3:CA32" si="20">ROUND((BX3*0.4+BY3*0.6),1)</f>
        <v>7.4</v>
      </c>
      <c r="CB3" s="117">
        <f t="shared" ref="CB3:CB32" si="21">ROUND(MAX((BX3*0.4+BY3*0.6),(BX3*0.4+BZ3*0.6)),1)</f>
        <v>7.4</v>
      </c>
      <c r="CC3" s="118" t="str">
        <f t="shared" ref="CC3:CC32" si="22">IF(CB3&gt;=8.5,"A",IF(CB3&gt;=8,"B+",IF(CB3&gt;=7,"B",IF(CB3&gt;=6.5,"C+",IF(CB3&gt;=5.5,"C",IF(CB3&gt;=5,"D+",IF(CB3&gt;=4,"D","F")))))))</f>
        <v>B</v>
      </c>
      <c r="CD3" s="119">
        <f t="shared" ref="CD3:CD32" si="23">IF(CC3="A",4,IF(CC3="B+",3.5,IF(CC3="B",3,IF(CC3="C+",2.5,IF(CC3="C",2,IF(CC3="D+",1.5,IF(CC3="D",1,0)))))))</f>
        <v>3</v>
      </c>
      <c r="CE3" s="119" t="str">
        <f t="shared" ref="CE3:CE32" si="24">TEXT(CD3,"0.0")</f>
        <v>3.0</v>
      </c>
      <c r="CF3" s="137">
        <v>2</v>
      </c>
      <c r="CG3" s="138">
        <v>2</v>
      </c>
      <c r="CH3" s="212">
        <v>8.3000000000000007</v>
      </c>
      <c r="CI3" s="225">
        <v>7</v>
      </c>
      <c r="CJ3" s="225"/>
      <c r="CK3" s="116">
        <f t="shared" ref="CK3:CK32" si="25">ROUND((CH3*0.4+CI3*0.6),1)</f>
        <v>7.5</v>
      </c>
      <c r="CL3" s="117">
        <f t="shared" ref="CL3:CL32" si="26">ROUND(MAX((CH3*0.4+CI3*0.6),(CH3*0.4+CJ3*0.6)),1)</f>
        <v>7.5</v>
      </c>
      <c r="CM3" s="118" t="str">
        <f t="shared" ref="CM3:CM32" si="27">IF(CL3&gt;=8.5,"A",IF(CL3&gt;=8,"B+",IF(CL3&gt;=7,"B",IF(CL3&gt;=6.5,"C+",IF(CL3&gt;=5.5,"C",IF(CL3&gt;=5,"D+",IF(CL3&gt;=4,"D","F")))))))</f>
        <v>B</v>
      </c>
      <c r="CN3" s="119">
        <f t="shared" ref="CN3:CN32" si="28">IF(CM3="A",4,IF(CM3="B+",3.5,IF(CM3="B",3,IF(CM3="C+",2.5,IF(CM3="C",2,IF(CM3="D+",1.5,IF(CM3="D",1,0)))))))</f>
        <v>3</v>
      </c>
      <c r="CO3" s="119" t="str">
        <f t="shared" ref="CO3:CO32" si="29">TEXT(CN3,"0.0")</f>
        <v>3.0</v>
      </c>
      <c r="CP3" s="137">
        <v>1</v>
      </c>
      <c r="CQ3" s="138">
        <v>1</v>
      </c>
      <c r="CR3" s="212">
        <v>9.1999999999999993</v>
      </c>
      <c r="CS3" s="230">
        <v>9</v>
      </c>
      <c r="CT3" s="230"/>
      <c r="CU3" s="116">
        <f t="shared" ref="CU3:CU32" si="30">ROUND((CR3*0.4+CS3*0.6),1)</f>
        <v>9.1</v>
      </c>
      <c r="CV3" s="117">
        <f t="shared" ref="CV3:CV32" si="31">ROUND(MAX((CR3*0.4+CS3*0.6),(CR3*0.4+CT3*0.6)),1)</f>
        <v>9.1</v>
      </c>
      <c r="CW3" s="118" t="str">
        <f t="shared" ref="CW3:CW32" si="32">IF(CV3&gt;=8.5,"A",IF(CV3&gt;=8,"B+",IF(CV3&gt;=7,"B",IF(CV3&gt;=6.5,"C+",IF(CV3&gt;=5.5,"C",IF(CV3&gt;=5,"D+",IF(CV3&gt;=4,"D","F")))))))</f>
        <v>A</v>
      </c>
      <c r="CX3" s="119">
        <f t="shared" ref="CX3:CX32" si="33">IF(CW3="A",4,IF(CW3="B+",3.5,IF(CW3="B",3,IF(CW3="C+",2.5,IF(CW3="C",2,IF(CW3="D+",1.5,IF(CW3="D",1,0)))))))</f>
        <v>4</v>
      </c>
      <c r="CY3" s="119" t="str">
        <f t="shared" si="0"/>
        <v>4.0</v>
      </c>
      <c r="CZ3" s="137">
        <v>2</v>
      </c>
      <c r="DA3" s="138">
        <v>2</v>
      </c>
      <c r="DB3" s="148">
        <v>6.6</v>
      </c>
      <c r="DC3" s="239">
        <v>7</v>
      </c>
      <c r="DD3" s="239"/>
      <c r="DE3" s="116">
        <f t="shared" ref="DE3:DE32" si="34">ROUND((DB3*0.4+DC3*0.6),1)</f>
        <v>6.8</v>
      </c>
      <c r="DF3" s="117">
        <f t="shared" ref="DF3:DF32" si="35">ROUND(MAX((DB3*0.4+DC3*0.6),(DB3*0.4+DD3*0.6)),1)</f>
        <v>6.8</v>
      </c>
      <c r="DG3" s="118" t="str">
        <f t="shared" ref="DG3:DG32" si="36">IF(DF3&gt;=8.5,"A",IF(DF3&gt;=8,"B+",IF(DF3&gt;=7,"B",IF(DF3&gt;=6.5,"C+",IF(DF3&gt;=5.5,"C",IF(DF3&gt;=5,"D+",IF(DF3&gt;=4,"D","F")))))))</f>
        <v>C+</v>
      </c>
      <c r="DH3" s="119">
        <f t="shared" ref="DH3:DH32" si="37">IF(DG3="A",4,IF(DG3="B+",3.5,IF(DG3="B",3,IF(DG3="C+",2.5,IF(DG3="C",2,IF(DG3="D+",1.5,IF(DG3="D",1,0)))))))</f>
        <v>2.5</v>
      </c>
      <c r="DI3" s="119" t="str">
        <f t="shared" si="1"/>
        <v>2.5</v>
      </c>
      <c r="DJ3" s="137">
        <v>2</v>
      </c>
      <c r="DK3" s="138">
        <v>2</v>
      </c>
      <c r="DL3" s="301">
        <f t="shared" ref="DL3:DL32" si="38">BL3+BV3+CF3+CP3+CZ3+DJ3</f>
        <v>13</v>
      </c>
      <c r="DM3" s="310">
        <f t="shared" ref="DM3:DM32" si="39">(BJ3*BL3+BT3*BV3+CD3*CF3+CN3*CP3+CX3*CZ3+DH3*DJ3)/DL3</f>
        <v>2.7692307692307692</v>
      </c>
      <c r="DN3" s="312" t="str">
        <f t="shared" ref="DN3:DN32" si="40">TEXT(DM3,"0.00")</f>
        <v>2.77</v>
      </c>
      <c r="DO3" s="296" t="str">
        <f t="shared" ref="DO3:DO32" si="41">IF(AND(DM3&lt;0.8),"Cảnh báo KQHT","Lên lớp")</f>
        <v>Lên lớp</v>
      </c>
      <c r="DP3" s="297">
        <f t="shared" ref="DP3:DP32" si="42">BM3+BW3+CG3+CQ3+DA3+DK3</f>
        <v>13</v>
      </c>
      <c r="DQ3" s="298">
        <f t="shared" ref="DQ3:DQ32" si="43" xml:space="preserve"> (BM3*BJ3+BT3*BW3+CD3*CG3+CN3*CQ3+CX3*DA3+DH3*DK3)/DP3</f>
        <v>2.7692307692307692</v>
      </c>
      <c r="DR3" s="296" t="str">
        <f t="shared" ref="DR3:DR32" si="44">IF(AND(DQ3&lt;1.2),"Cảnh báo KQHT","Lên lớp")</f>
        <v>Lên lớp</v>
      </c>
      <c r="DT3" s="148">
        <v>8.6</v>
      </c>
      <c r="DU3" s="239">
        <v>9</v>
      </c>
      <c r="DV3" s="239"/>
      <c r="DW3" s="116">
        <f t="shared" ref="DW3:DW32" si="45">ROUND((DT3*0.4+DU3*0.6),1)</f>
        <v>8.8000000000000007</v>
      </c>
      <c r="DX3" s="117">
        <f t="shared" ref="DX3:DX32" si="46">ROUND(MAX((DT3*0.4+DU3*0.6),(DT3*0.4+DV3*0.6)),1)</f>
        <v>8.8000000000000007</v>
      </c>
      <c r="DY3" s="118" t="str">
        <f t="shared" ref="DY3:DY32" si="47">IF(DX3&gt;=8.5,"A",IF(DX3&gt;=8,"B+",IF(DX3&gt;=7,"B",IF(DX3&gt;=6.5,"C+",IF(DX3&gt;=5.5,"C",IF(DX3&gt;=5,"D+",IF(DX3&gt;=4,"D","F")))))))</f>
        <v>A</v>
      </c>
      <c r="DZ3" s="119">
        <f t="shared" ref="DZ3:DZ32" si="48">IF(DY3="A",4,IF(DY3="B+",3.5,IF(DY3="B",3,IF(DY3="C+",2.5,IF(DY3="C",2,IF(DY3="D+",1.5,IF(DY3="D",1,0)))))))</f>
        <v>4</v>
      </c>
      <c r="EA3" s="119" t="str">
        <f t="shared" ref="EA3:EA32" si="49">TEXT(DZ3,"0.0")</f>
        <v>4.0</v>
      </c>
      <c r="EB3" s="137">
        <v>3</v>
      </c>
      <c r="EC3" s="138">
        <v>3</v>
      </c>
      <c r="ED3" s="148">
        <v>7.9</v>
      </c>
      <c r="EE3" s="239">
        <v>6</v>
      </c>
      <c r="EF3" s="239"/>
      <c r="EG3" s="116">
        <f t="shared" ref="EG3:EG32" si="50">ROUND((ED3*0.4+EE3*0.6),1)</f>
        <v>6.8</v>
      </c>
      <c r="EH3" s="117">
        <f t="shared" ref="EH3:EH32" si="51">ROUND(MAX((ED3*0.4+EE3*0.6),(ED3*0.4+EF3*0.6)),1)</f>
        <v>6.8</v>
      </c>
      <c r="EI3" s="118" t="str">
        <f t="shared" ref="EI3:EI32" si="52">IF(EH3&gt;=8.5,"A",IF(EH3&gt;=8,"B+",IF(EH3&gt;=7,"B",IF(EH3&gt;=6.5,"C+",IF(EH3&gt;=5.5,"C",IF(EH3&gt;=5,"D+",IF(EH3&gt;=4,"D","F")))))))</f>
        <v>C+</v>
      </c>
      <c r="EJ3" s="119">
        <f t="shared" ref="EJ3:EJ32" si="53">IF(EI3="A",4,IF(EI3="B+",3.5,IF(EI3="B",3,IF(EI3="C+",2.5,IF(EI3="C",2,IF(EI3="D+",1.5,IF(EI3="D",1,0)))))))</f>
        <v>2.5</v>
      </c>
      <c r="EK3" s="119" t="str">
        <f t="shared" ref="EK3:EK32" si="54">TEXT(EJ3,"0.0")</f>
        <v>2.5</v>
      </c>
      <c r="EL3" s="137">
        <v>3</v>
      </c>
      <c r="EM3" s="138">
        <v>3</v>
      </c>
      <c r="EN3" s="395">
        <v>7.8</v>
      </c>
      <c r="EO3" s="230">
        <v>5</v>
      </c>
      <c r="EP3" s="230"/>
      <c r="EQ3" s="116">
        <f t="shared" ref="EQ3:EQ32" si="55">ROUND((EN3*0.4+EO3*0.6),1)</f>
        <v>6.1</v>
      </c>
      <c r="ER3" s="117">
        <f t="shared" ref="ER3:ER32" si="56">ROUND(MAX((EN3*0.4+EO3*0.6),(EN3*0.4+EP3*0.6)),1)</f>
        <v>6.1</v>
      </c>
      <c r="ES3" s="118" t="str">
        <f t="shared" ref="ES3:ES32" si="57">IF(ER3&gt;=8.5,"A",IF(ER3&gt;=8,"B+",IF(ER3&gt;=7,"B",IF(ER3&gt;=6.5,"C+",IF(ER3&gt;=5.5,"C",IF(ER3&gt;=5,"D+",IF(ER3&gt;=4,"D","F")))))))</f>
        <v>C</v>
      </c>
      <c r="ET3" s="119">
        <f t="shared" ref="ET3:ET32" si="58">IF(ES3="A",4,IF(ES3="B+",3.5,IF(ES3="B",3,IF(ES3="C+",2.5,IF(ES3="C",2,IF(ES3="D+",1.5,IF(ES3="D",1,0)))))))</f>
        <v>2</v>
      </c>
      <c r="EU3" s="119" t="str">
        <f t="shared" ref="EU3:EU32" si="59">TEXT(ET3,"0.0")</f>
        <v>2.0</v>
      </c>
      <c r="EV3" s="137">
        <v>2</v>
      </c>
      <c r="EW3" s="138">
        <v>2</v>
      </c>
      <c r="EX3" s="209">
        <v>8.6</v>
      </c>
      <c r="EY3" s="239">
        <v>5</v>
      </c>
      <c r="EZ3" s="239"/>
      <c r="FA3" s="116">
        <f t="shared" ref="FA3:FA32" si="60">ROUND((EX3*0.4+EY3*0.6),1)</f>
        <v>6.4</v>
      </c>
      <c r="FB3" s="117">
        <f t="shared" ref="FB3:FB32" si="61">ROUND(MAX((EX3*0.4+EY3*0.6),(EX3*0.4+EZ3*0.6)),1)</f>
        <v>6.4</v>
      </c>
      <c r="FC3" s="118" t="str">
        <f t="shared" ref="FC3:FC32" si="62">IF(FB3&gt;=8.5,"A",IF(FB3&gt;=8,"B+",IF(FB3&gt;=7,"B",IF(FB3&gt;=6.5,"C+",IF(FB3&gt;=5.5,"C",IF(FB3&gt;=5,"D+",IF(FB3&gt;=4,"D","F")))))))</f>
        <v>C</v>
      </c>
      <c r="FD3" s="119">
        <f t="shared" si="2"/>
        <v>2</v>
      </c>
      <c r="FE3" s="119" t="str">
        <f t="shared" si="3"/>
        <v>2.0</v>
      </c>
      <c r="FF3" s="137">
        <v>3</v>
      </c>
      <c r="FG3" s="138">
        <v>3</v>
      </c>
      <c r="FH3" s="200">
        <v>8</v>
      </c>
      <c r="FI3" s="239">
        <v>7</v>
      </c>
      <c r="FJ3" s="239"/>
      <c r="FK3" s="116">
        <f t="shared" ref="FK3:FK32" si="63">ROUND((FH3*0.4+FI3*0.6),1)</f>
        <v>7.4</v>
      </c>
      <c r="FL3" s="117">
        <f t="shared" ref="FL3:FL32" si="64">ROUND(MAX((FH3*0.4+FI3*0.6),(FH3*0.4+FJ3*0.6)),1)</f>
        <v>7.4</v>
      </c>
      <c r="FM3" s="118" t="str">
        <f t="shared" ref="FM3:FM32" si="65">IF(FL3&gt;=8.5,"A",IF(FL3&gt;=8,"B+",IF(FL3&gt;=7,"B",IF(FL3&gt;=6.5,"C+",IF(FL3&gt;=5.5,"C",IF(FL3&gt;=5,"D+",IF(FL3&gt;=4,"D","F")))))))</f>
        <v>B</v>
      </c>
      <c r="FN3" s="119">
        <f t="shared" ref="FN3:FN32" si="66">IF(FM3="A",4,IF(FM3="B+",3.5,IF(FM3="B",3,IF(FM3="C+",2.5,IF(FM3="C",2,IF(FM3="D+",1.5,IF(FM3="D",1,0)))))))</f>
        <v>3</v>
      </c>
      <c r="FO3" s="119" t="str">
        <f t="shared" ref="FO3:FO32" si="67">TEXT(FN3,"0.0")</f>
        <v>3.0</v>
      </c>
      <c r="FP3" s="137">
        <v>2</v>
      </c>
      <c r="FQ3" s="138">
        <v>2</v>
      </c>
      <c r="FR3" s="301">
        <f t="shared" ref="FR3:FR32" si="68">EB3+EL3+EV3+FF3+FP3</f>
        <v>13</v>
      </c>
      <c r="FS3" s="310">
        <f t="shared" ref="FS3:FS32" si="69">(DZ3*EB3+EJ3*EL3+ET3*EV3+FD3*FF3+FN3*FP3)/FR3</f>
        <v>2.7307692307692308</v>
      </c>
      <c r="FT3" s="312" t="str">
        <f t="shared" ref="FT3:FT32" si="70">TEXT(FS3,"0.00")</f>
        <v>2.73</v>
      </c>
      <c r="FU3" s="189" t="str">
        <f t="shared" ref="FU3:FU32" si="71">IF(AND(FS3&lt;1),"Cảnh báo KQHT","Lên lớp")</f>
        <v>Lên lớp</v>
      </c>
      <c r="FV3" s="526">
        <f t="shared" ref="FV3:FV32" si="72">DL3+FR3</f>
        <v>26</v>
      </c>
      <c r="FW3" s="310">
        <f t="shared" ref="FW3:FW32" si="73">(DM3*DL3+FR3*FS3)/FV3</f>
        <v>2.75</v>
      </c>
      <c r="FX3" s="312" t="str">
        <f t="shared" ref="FX3:FX32" si="74">TEXT(FW3,"0.00")</f>
        <v>2.75</v>
      </c>
      <c r="FY3" s="527">
        <f t="shared" ref="FY3:FY32" si="75">FQ3+FG3+EW3+EM3+EC3+DK3+DA3+CQ3+CG3+BW3+BM3</f>
        <v>26</v>
      </c>
      <c r="FZ3" s="528">
        <f t="shared" ref="FZ3:FZ32" si="76">(FQ3*FN3+FG3*FD3+EW3*ET3+EM3*EJ3+EC3*DZ3+DK3*DH3+DA3*CX3+CQ3*CN3+CG3*CD3+BW3*BT3+BM3*BJ3)/FY3</f>
        <v>2.75</v>
      </c>
      <c r="GA3" s="529" t="str">
        <f t="shared" ref="GA3:GA32" si="77">IF(AND(FZ3&lt;1.2),"Cảnh báo KQHT","Lên lớp")</f>
        <v>Lên lớp</v>
      </c>
      <c r="GB3" s="131"/>
      <c r="GC3" s="209">
        <v>8.3000000000000007</v>
      </c>
      <c r="GD3" s="239">
        <v>9</v>
      </c>
      <c r="GE3" s="239"/>
      <c r="GF3" s="116">
        <f t="shared" ref="GF3:GF32" si="78">ROUND((GC3*0.4+GD3*0.6),1)</f>
        <v>8.6999999999999993</v>
      </c>
      <c r="GG3" s="117">
        <f t="shared" ref="GG3:GG32" si="79">ROUND(MAX((GC3*0.4+GD3*0.6),(GC3*0.4+GE3*0.6)),1)</f>
        <v>8.6999999999999993</v>
      </c>
      <c r="GH3" s="118" t="str">
        <f t="shared" ref="GH3:GH32" si="80">IF(GG3&gt;=8.5,"A",IF(GG3&gt;=8,"B+",IF(GG3&gt;=7,"B",IF(GG3&gt;=6.5,"C+",IF(GG3&gt;=5.5,"C",IF(GG3&gt;=5,"D+",IF(GG3&gt;=4,"D","F")))))))</f>
        <v>A</v>
      </c>
      <c r="GI3" s="119">
        <f t="shared" ref="GI3:GI32" si="81">IF(GH3="A",4,IF(GH3="B+",3.5,IF(GH3="B",3,IF(GH3="C+",2.5,IF(GH3="C",2,IF(GH3="D+",1.5,IF(GH3="D",1,0)))))))</f>
        <v>4</v>
      </c>
      <c r="GJ3" s="119" t="str">
        <f t="shared" ref="GJ3:GJ32" si="82">TEXT(GI3,"0.0")</f>
        <v>4.0</v>
      </c>
      <c r="GK3" s="137">
        <v>2</v>
      </c>
      <c r="GL3" s="138">
        <v>2</v>
      </c>
      <c r="GM3" s="209">
        <v>7.2</v>
      </c>
      <c r="GN3" s="239">
        <v>8</v>
      </c>
      <c r="GO3" s="239"/>
      <c r="GP3" s="116">
        <f t="shared" ref="GP3:GP32" si="83">ROUND((GM3*0.4+GN3*0.6),1)</f>
        <v>7.7</v>
      </c>
      <c r="GQ3" s="117">
        <f t="shared" ref="GQ3:GQ32" si="84">ROUND(MAX((GM3*0.4+GN3*0.6),(GM3*0.4+GO3*0.6)),1)</f>
        <v>7.7</v>
      </c>
      <c r="GR3" s="118" t="str">
        <f t="shared" ref="GR3:GR32" si="85">IF(GQ3&gt;=8.5,"A",IF(GQ3&gt;=8,"B+",IF(GQ3&gt;=7,"B",IF(GQ3&gt;=6.5,"C+",IF(GQ3&gt;=5.5,"C",IF(GQ3&gt;=5,"D+",IF(GQ3&gt;=4,"D","F")))))))</f>
        <v>B</v>
      </c>
      <c r="GS3" s="119">
        <f t="shared" ref="GS3:GS32" si="86">IF(GR3="A",4,IF(GR3="B+",3.5,IF(GR3="B",3,IF(GR3="C+",2.5,IF(GR3="C",2,IF(GR3="D+",1.5,IF(GR3="D",1,0)))))))</f>
        <v>3</v>
      </c>
      <c r="GT3" s="119" t="str">
        <f t="shared" ref="GT3:GT32" si="87">TEXT(GS3,"0.0")</f>
        <v>3.0</v>
      </c>
      <c r="GU3" s="137">
        <v>2</v>
      </c>
      <c r="GV3" s="138">
        <v>2</v>
      </c>
      <c r="GW3" s="148">
        <v>7</v>
      </c>
      <c r="GX3" s="239">
        <v>7</v>
      </c>
      <c r="GY3" s="239"/>
      <c r="GZ3" s="116">
        <f t="shared" ref="GZ3:GZ32" si="88">ROUND((GW3*0.4+GX3*0.6),1)</f>
        <v>7</v>
      </c>
      <c r="HA3" s="117">
        <f t="shared" ref="HA3:HA32" si="89">ROUND(MAX((GW3*0.4+GX3*0.6),(GW3*0.4+GY3*0.6)),1)</f>
        <v>7</v>
      </c>
      <c r="HB3" s="118" t="str">
        <f t="shared" ref="HB3:HB32" si="90">IF(HA3&gt;=8.5,"A",IF(HA3&gt;=8,"B+",IF(HA3&gt;=7,"B",IF(HA3&gt;=6.5,"C+",IF(HA3&gt;=5.5,"C",IF(HA3&gt;=5,"D+",IF(HA3&gt;=4,"D","F")))))))</f>
        <v>B</v>
      </c>
      <c r="HC3" s="119">
        <f t="shared" ref="HC3:HC32" si="91">IF(HB3="A",4,IF(HB3="B+",3.5,IF(HB3="B",3,IF(HB3="C+",2.5,IF(HB3="C",2,IF(HB3="D+",1.5,IF(HB3="D",1,0)))))))</f>
        <v>3</v>
      </c>
      <c r="HD3" s="119" t="str">
        <f t="shared" ref="HD3:HD32" si="92">TEXT(HC3,"0.0")</f>
        <v>3.0</v>
      </c>
      <c r="HE3" s="137">
        <v>3</v>
      </c>
      <c r="HF3" s="138">
        <v>3</v>
      </c>
      <c r="HG3" s="191">
        <v>8.4</v>
      </c>
      <c r="HH3" s="239">
        <v>6</v>
      </c>
      <c r="HI3" s="239"/>
      <c r="HJ3" s="116">
        <f t="shared" ref="HJ3:HJ32" si="93">ROUND((HG3*0.4+HH3*0.6),1)</f>
        <v>7</v>
      </c>
      <c r="HK3" s="117">
        <f t="shared" ref="HK3:HK32" si="94">ROUND(MAX((HG3*0.4+HH3*0.6),(HG3*0.4+HI3*0.6)),1)</f>
        <v>7</v>
      </c>
      <c r="HL3" s="118" t="str">
        <f t="shared" ref="HL3:HL32" si="95">IF(HK3&gt;=8.5,"A",IF(HK3&gt;=8,"B+",IF(HK3&gt;=7,"B",IF(HK3&gt;=6.5,"C+",IF(HK3&gt;=5.5,"C",IF(HK3&gt;=5,"D+",IF(HK3&gt;=4,"D","F")))))))</f>
        <v>B</v>
      </c>
      <c r="HM3" s="119">
        <f t="shared" ref="HM3:HM32" si="96">IF(HL3="A",4,IF(HL3="B+",3.5,IF(HL3="B",3,IF(HL3="C+",2.5,IF(HL3="C",2,IF(HL3="D+",1.5,IF(HL3="D",1,0)))))))</f>
        <v>3</v>
      </c>
      <c r="HN3" s="119" t="str">
        <f t="shared" ref="HN3:HN32" si="97">TEXT(HM3,"0.0")</f>
        <v>3.0</v>
      </c>
      <c r="HO3" s="137">
        <v>1</v>
      </c>
      <c r="HP3" s="138">
        <v>1</v>
      </c>
      <c r="HQ3" s="148">
        <v>5.4</v>
      </c>
      <c r="HR3" s="239">
        <v>9</v>
      </c>
      <c r="HS3" s="239"/>
      <c r="HT3" s="116">
        <f t="shared" ref="HT3:HT32" si="98">ROUND((HQ3*0.4+HR3*0.6),1)</f>
        <v>7.6</v>
      </c>
      <c r="HU3" s="117">
        <f t="shared" ref="HU3:HU32" si="99">ROUND(MAX((HQ3*0.4+HR3*0.6),(HQ3*0.4+HS3*0.6)),1)</f>
        <v>7.6</v>
      </c>
      <c r="HV3" s="118" t="str">
        <f t="shared" ref="HV3:HV32" si="100">IF(HU3&gt;=8.5,"A",IF(HU3&gt;=8,"B+",IF(HU3&gt;=7,"B",IF(HU3&gt;=6.5,"C+",IF(HU3&gt;=5.5,"C",IF(HU3&gt;=5,"D+",IF(HU3&gt;=4,"D","F")))))))</f>
        <v>B</v>
      </c>
      <c r="HW3" s="119">
        <f t="shared" ref="HW3:HW32" si="101">IF(HV3="A",4,IF(HV3="B+",3.5,IF(HV3="B",3,IF(HV3="C+",2.5,IF(HV3="C",2,IF(HV3="D+",1.5,IF(HV3="D",1,0)))))))</f>
        <v>3</v>
      </c>
      <c r="HX3" s="119" t="str">
        <f t="shared" ref="HX3:HX32" si="102">TEXT(HW3,"0.0")</f>
        <v>3.0</v>
      </c>
      <c r="HY3" s="137">
        <v>2</v>
      </c>
      <c r="HZ3" s="138">
        <v>2</v>
      </c>
      <c r="IA3" s="148">
        <v>7</v>
      </c>
      <c r="IB3" s="239">
        <v>8</v>
      </c>
      <c r="IC3" s="215"/>
      <c r="ID3" s="116">
        <f t="shared" ref="ID3:ID32" si="103">ROUND((IA3*0.4+IB3*0.6),1)</f>
        <v>7.6</v>
      </c>
      <c r="IE3" s="117">
        <f t="shared" ref="IE3:IE32" si="104">ROUND(MAX((IA3*0.4+IB3*0.6),(IA3*0.4+IC3*0.6)),1)</f>
        <v>7.6</v>
      </c>
      <c r="IF3" s="118" t="str">
        <f t="shared" ref="IF3:IF32" si="105">IF(IE3&gt;=8.5,"A",IF(IE3&gt;=8,"B+",IF(IE3&gt;=7,"B",IF(IE3&gt;=6.5,"C+",IF(IE3&gt;=5.5,"C",IF(IE3&gt;=5,"D+",IF(IE3&gt;=4,"D","F")))))))</f>
        <v>B</v>
      </c>
      <c r="IG3" s="119">
        <f t="shared" ref="IG3:IG32" si="106">IF(IF3="A",4,IF(IF3="B+",3.5,IF(IF3="B",3,IF(IF3="C+",2.5,IF(IF3="C",2,IF(IF3="D+",1.5,IF(IF3="D",1,0)))))))</f>
        <v>3</v>
      </c>
      <c r="IH3" s="119" t="str">
        <f t="shared" ref="IH3:IH32" si="107">TEXT(IG3,"0.0")</f>
        <v>3.0</v>
      </c>
      <c r="II3" s="137">
        <v>2</v>
      </c>
      <c r="IJ3" s="138">
        <v>2</v>
      </c>
      <c r="IK3" s="148">
        <v>8</v>
      </c>
      <c r="IL3" s="189">
        <v>5</v>
      </c>
      <c r="IM3" s="189"/>
      <c r="IN3" s="116">
        <f t="shared" ref="IN3:IN32" si="108">ROUND((IK3*0.4+IL3*0.6),1)</f>
        <v>6.2</v>
      </c>
      <c r="IO3" s="117">
        <f t="shared" ref="IO3:IO32" si="109">ROUND(MAX((IK3*0.4+IL3*0.6),(IK3*0.4+IM3*0.6)),1)</f>
        <v>6.2</v>
      </c>
      <c r="IP3" s="118" t="str">
        <f t="shared" ref="IP3:IP32" si="110">IF(IO3&gt;=8.5,"A",IF(IO3&gt;=8,"B+",IF(IO3&gt;=7,"B",IF(IO3&gt;=6.5,"C+",IF(IO3&gt;=5.5,"C",IF(IO3&gt;=5,"D+",IF(IO3&gt;=4,"D","F")))))))</f>
        <v>C</v>
      </c>
      <c r="IQ3" s="119">
        <f t="shared" ref="IQ3:IQ32" si="111">IF(IP3="A",4,IF(IP3="B+",3.5,IF(IP3="B",3,IF(IP3="C+",2.5,IF(IP3="C",2,IF(IP3="D+",1.5,IF(IP3="D",1,0)))))))</f>
        <v>2</v>
      </c>
      <c r="IR3" s="119" t="str">
        <f t="shared" ref="IR3:IR32" si="112">TEXT(IQ3,"0.0")</f>
        <v>2.0</v>
      </c>
      <c r="IS3" s="137">
        <v>3</v>
      </c>
      <c r="IT3" s="138">
        <v>3</v>
      </c>
      <c r="IU3" s="191">
        <v>6</v>
      </c>
      <c r="IV3" s="189">
        <v>8</v>
      </c>
      <c r="IW3" s="189"/>
      <c r="IX3" s="116">
        <f t="shared" ref="IX3:IX32" si="113">ROUND((IU3*0.4+IV3*0.6),1)</f>
        <v>7.2</v>
      </c>
      <c r="IY3" s="117">
        <f t="shared" ref="IY3:IY32" si="114">ROUND(MAX((IU3*0.4+IV3*0.6),(IU3*0.4+IW3*0.6)),1)</f>
        <v>7.2</v>
      </c>
      <c r="IZ3" s="118" t="str">
        <f t="shared" ref="IZ3:IZ32" si="115">IF(IY3&gt;=8.5,"A",IF(IY3&gt;=8,"B+",IF(IY3&gt;=7,"B",IF(IY3&gt;=6.5,"C+",IF(IY3&gt;=5.5,"C",IF(IY3&gt;=5,"D+",IF(IY3&gt;=4,"D","F")))))))</f>
        <v>B</v>
      </c>
      <c r="JA3" s="119">
        <f t="shared" ref="JA3:JA32" si="116">IF(IZ3="A",4,IF(IZ3="B+",3.5,IF(IZ3="B",3,IF(IZ3="C+",2.5,IF(IZ3="C",2,IF(IZ3="D+",1.5,IF(IZ3="D",1,0)))))))</f>
        <v>3</v>
      </c>
      <c r="JB3" s="119" t="str">
        <f t="shared" ref="JB3:JB32" si="117">TEXT(JA3,"0.0")</f>
        <v>3.0</v>
      </c>
      <c r="JC3" s="137">
        <v>2</v>
      </c>
      <c r="JD3" s="138">
        <v>2</v>
      </c>
      <c r="JE3" s="301">
        <f t="shared" ref="JE3:JE32" si="118">GK3+GU3+HE3+HO3+HY3+II3+IS3+JC3</f>
        <v>17</v>
      </c>
      <c r="JF3" s="310">
        <f t="shared" ref="JF3:JF32" si="119">(GI3*GK3+GS3*GU3+HC3*HE3+HM3*HO3+HW3*HY3+IG3*II3+IQ3*IS3+JA3*JC3)/JE3</f>
        <v>2.9411764705882355</v>
      </c>
      <c r="JG3" s="312" t="str">
        <f t="shared" ref="JG3:JG32" si="120">TEXT(JF3,"0.00")</f>
        <v>2.94</v>
      </c>
      <c r="JH3" s="130"/>
      <c r="JI3" s="130"/>
      <c r="JJ3" s="130"/>
      <c r="JK3" s="130"/>
      <c r="JL3" s="130"/>
      <c r="JM3" s="130"/>
      <c r="JN3" s="130"/>
      <c r="JO3" s="130"/>
      <c r="JP3" s="130"/>
      <c r="JQ3" s="131"/>
      <c r="JR3" s="129"/>
      <c r="JS3" s="130"/>
      <c r="JT3" s="130"/>
      <c r="JU3" s="130"/>
      <c r="JV3" s="130"/>
      <c r="JW3" s="130"/>
      <c r="JX3" s="130"/>
      <c r="JY3" s="130"/>
      <c r="JZ3" s="137">
        <v>2</v>
      </c>
      <c r="KA3" s="131"/>
    </row>
    <row r="4" spans="1:287" ht="18">
      <c r="A4" s="5">
        <v>4</v>
      </c>
      <c r="B4" s="64" t="s">
        <v>268</v>
      </c>
      <c r="C4" s="65" t="s">
        <v>278</v>
      </c>
      <c r="D4" s="69" t="s">
        <v>279</v>
      </c>
      <c r="E4" s="71" t="s">
        <v>280</v>
      </c>
      <c r="F4" s="71"/>
      <c r="G4" s="74" t="s">
        <v>353</v>
      </c>
      <c r="H4" s="66" t="s">
        <v>36</v>
      </c>
      <c r="I4" s="66" t="s">
        <v>281</v>
      </c>
      <c r="J4" s="225" t="s">
        <v>37</v>
      </c>
      <c r="K4" s="361" t="s">
        <v>159</v>
      </c>
      <c r="L4" s="361"/>
      <c r="M4" s="361"/>
      <c r="N4" s="361"/>
      <c r="O4" s="361"/>
      <c r="P4" s="361"/>
      <c r="Q4" s="361"/>
      <c r="R4" s="361"/>
      <c r="S4" s="361"/>
      <c r="T4" s="361"/>
      <c r="U4" s="361"/>
      <c r="V4" s="361"/>
      <c r="W4" s="361"/>
      <c r="X4" s="361"/>
      <c r="Y4" s="361"/>
      <c r="Z4" s="361"/>
      <c r="AA4" s="361"/>
      <c r="AB4" s="361"/>
      <c r="AC4" s="361"/>
      <c r="AD4" s="361"/>
      <c r="AE4" s="361"/>
      <c r="AF4" s="361"/>
      <c r="AG4" s="361"/>
      <c r="AH4" s="361"/>
      <c r="AI4" s="361"/>
      <c r="AJ4" s="361"/>
      <c r="AK4" s="361"/>
      <c r="AL4" s="361"/>
      <c r="AM4" s="361"/>
      <c r="AN4" s="361"/>
      <c r="AO4" s="361"/>
      <c r="AP4" s="361"/>
      <c r="AQ4" s="361"/>
      <c r="AR4" s="361"/>
      <c r="AS4" s="361"/>
      <c r="AT4" s="361"/>
      <c r="AU4" s="361"/>
      <c r="AV4" s="6">
        <v>6</v>
      </c>
      <c r="AW4" s="3" t="str">
        <f t="shared" si="4"/>
        <v>C</v>
      </c>
      <c r="AX4" s="4">
        <f t="shared" si="5"/>
        <v>2</v>
      </c>
      <c r="AY4" s="13" t="str">
        <f t="shared" si="6"/>
        <v>2.0</v>
      </c>
      <c r="AZ4" s="15">
        <v>6</v>
      </c>
      <c r="BA4" s="3" t="str">
        <f t="shared" si="7"/>
        <v>C</v>
      </c>
      <c r="BB4" s="4">
        <f t="shared" si="8"/>
        <v>2</v>
      </c>
      <c r="BC4" s="122" t="str">
        <f t="shared" si="9"/>
        <v>2.0</v>
      </c>
      <c r="BD4" s="191">
        <v>6.5</v>
      </c>
      <c r="BE4" s="189">
        <v>7</v>
      </c>
      <c r="BF4" s="189"/>
      <c r="BG4" s="116">
        <f t="shared" si="10"/>
        <v>6.8</v>
      </c>
      <c r="BH4" s="117">
        <f t="shared" si="11"/>
        <v>6.8</v>
      </c>
      <c r="BI4" s="118" t="str">
        <f t="shared" si="12"/>
        <v>C+</v>
      </c>
      <c r="BJ4" s="119">
        <f t="shared" si="13"/>
        <v>2.5</v>
      </c>
      <c r="BK4" s="119" t="str">
        <f t="shared" si="14"/>
        <v>2.5</v>
      </c>
      <c r="BL4" s="137">
        <v>4</v>
      </c>
      <c r="BM4" s="138">
        <v>4</v>
      </c>
      <c r="BN4" s="148">
        <v>7.3</v>
      </c>
      <c r="BO4" s="189">
        <v>6</v>
      </c>
      <c r="BP4" s="189"/>
      <c r="BQ4" s="116">
        <f t="shared" si="15"/>
        <v>6.5</v>
      </c>
      <c r="BR4" s="117">
        <f t="shared" si="16"/>
        <v>6.5</v>
      </c>
      <c r="BS4" s="118" t="str">
        <f t="shared" si="17"/>
        <v>C+</v>
      </c>
      <c r="BT4" s="119">
        <f t="shared" si="18"/>
        <v>2.5</v>
      </c>
      <c r="BU4" s="119" t="str">
        <f t="shared" si="19"/>
        <v>2.5</v>
      </c>
      <c r="BV4" s="137">
        <v>2</v>
      </c>
      <c r="BW4" s="138">
        <v>2</v>
      </c>
      <c r="BX4" s="212">
        <v>5.7</v>
      </c>
      <c r="BY4" s="256">
        <v>6</v>
      </c>
      <c r="BZ4" s="256"/>
      <c r="CA4" s="116">
        <f t="shared" si="20"/>
        <v>5.9</v>
      </c>
      <c r="CB4" s="117">
        <f t="shared" si="21"/>
        <v>5.9</v>
      </c>
      <c r="CC4" s="118" t="str">
        <f t="shared" si="22"/>
        <v>C</v>
      </c>
      <c r="CD4" s="119">
        <f t="shared" si="23"/>
        <v>2</v>
      </c>
      <c r="CE4" s="119" t="str">
        <f t="shared" si="24"/>
        <v>2.0</v>
      </c>
      <c r="CF4" s="137">
        <v>2</v>
      </c>
      <c r="CG4" s="138">
        <v>2</v>
      </c>
      <c r="CH4" s="212">
        <v>6.3</v>
      </c>
      <c r="CI4" s="225">
        <v>7</v>
      </c>
      <c r="CJ4" s="225"/>
      <c r="CK4" s="116">
        <f t="shared" si="25"/>
        <v>6.7</v>
      </c>
      <c r="CL4" s="117">
        <f t="shared" si="26"/>
        <v>6.7</v>
      </c>
      <c r="CM4" s="118" t="str">
        <f t="shared" si="27"/>
        <v>C+</v>
      </c>
      <c r="CN4" s="119">
        <f t="shared" si="28"/>
        <v>2.5</v>
      </c>
      <c r="CO4" s="119" t="str">
        <f t="shared" si="29"/>
        <v>2.5</v>
      </c>
      <c r="CP4" s="137">
        <v>1</v>
      </c>
      <c r="CQ4" s="138">
        <v>1</v>
      </c>
      <c r="CR4" s="212">
        <v>5.4</v>
      </c>
      <c r="CS4" s="230">
        <v>8</v>
      </c>
      <c r="CT4" s="230"/>
      <c r="CU4" s="116">
        <f t="shared" si="30"/>
        <v>7</v>
      </c>
      <c r="CV4" s="117">
        <f t="shared" si="31"/>
        <v>7</v>
      </c>
      <c r="CW4" s="118" t="str">
        <f t="shared" si="32"/>
        <v>B</v>
      </c>
      <c r="CX4" s="119">
        <f t="shared" si="33"/>
        <v>3</v>
      </c>
      <c r="CY4" s="119" t="str">
        <f t="shared" si="0"/>
        <v>3.0</v>
      </c>
      <c r="CZ4" s="137">
        <v>2</v>
      </c>
      <c r="DA4" s="138">
        <v>2</v>
      </c>
      <c r="DB4" s="148">
        <v>6.2</v>
      </c>
      <c r="DC4" s="239">
        <v>7</v>
      </c>
      <c r="DD4" s="239"/>
      <c r="DE4" s="116">
        <f t="shared" si="34"/>
        <v>6.7</v>
      </c>
      <c r="DF4" s="117">
        <f t="shared" si="35"/>
        <v>6.7</v>
      </c>
      <c r="DG4" s="118" t="str">
        <f t="shared" si="36"/>
        <v>C+</v>
      </c>
      <c r="DH4" s="119">
        <f t="shared" si="37"/>
        <v>2.5</v>
      </c>
      <c r="DI4" s="119" t="str">
        <f t="shared" si="1"/>
        <v>2.5</v>
      </c>
      <c r="DJ4" s="137">
        <v>2</v>
      </c>
      <c r="DK4" s="138">
        <v>2</v>
      </c>
      <c r="DL4" s="301">
        <f t="shared" si="38"/>
        <v>13</v>
      </c>
      <c r="DM4" s="310">
        <f t="shared" si="39"/>
        <v>2.5</v>
      </c>
      <c r="DN4" s="312" t="str">
        <f t="shared" si="40"/>
        <v>2.50</v>
      </c>
      <c r="DO4" s="296" t="str">
        <f t="shared" si="41"/>
        <v>Lên lớp</v>
      </c>
      <c r="DP4" s="297">
        <f t="shared" si="42"/>
        <v>13</v>
      </c>
      <c r="DQ4" s="298">
        <f t="shared" si="43"/>
        <v>2.5</v>
      </c>
      <c r="DR4" s="296" t="str">
        <f t="shared" si="44"/>
        <v>Lên lớp</v>
      </c>
      <c r="DT4" s="148">
        <v>8</v>
      </c>
      <c r="DU4" s="239">
        <v>9</v>
      </c>
      <c r="DV4" s="239"/>
      <c r="DW4" s="116">
        <f t="shared" si="45"/>
        <v>8.6</v>
      </c>
      <c r="DX4" s="117">
        <f t="shared" si="46"/>
        <v>8.6</v>
      </c>
      <c r="DY4" s="118" t="str">
        <f t="shared" si="47"/>
        <v>A</v>
      </c>
      <c r="DZ4" s="119">
        <f t="shared" si="48"/>
        <v>4</v>
      </c>
      <c r="EA4" s="119" t="str">
        <f t="shared" si="49"/>
        <v>4.0</v>
      </c>
      <c r="EB4" s="137">
        <v>3</v>
      </c>
      <c r="EC4" s="138">
        <v>3</v>
      </c>
      <c r="ED4" s="148">
        <v>5.9</v>
      </c>
      <c r="EE4" s="239">
        <v>6</v>
      </c>
      <c r="EF4" s="239"/>
      <c r="EG4" s="116">
        <f t="shared" si="50"/>
        <v>6</v>
      </c>
      <c r="EH4" s="117">
        <f t="shared" si="51"/>
        <v>6</v>
      </c>
      <c r="EI4" s="118" t="str">
        <f t="shared" si="52"/>
        <v>C</v>
      </c>
      <c r="EJ4" s="119">
        <f t="shared" si="53"/>
        <v>2</v>
      </c>
      <c r="EK4" s="119" t="str">
        <f t="shared" si="54"/>
        <v>2.0</v>
      </c>
      <c r="EL4" s="137">
        <v>3</v>
      </c>
      <c r="EM4" s="138">
        <v>3</v>
      </c>
      <c r="EN4" s="395">
        <v>6.4</v>
      </c>
      <c r="EO4" s="230">
        <v>5</v>
      </c>
      <c r="EP4" s="230"/>
      <c r="EQ4" s="116">
        <f t="shared" si="55"/>
        <v>5.6</v>
      </c>
      <c r="ER4" s="117">
        <f t="shared" si="56"/>
        <v>5.6</v>
      </c>
      <c r="ES4" s="118" t="str">
        <f t="shared" si="57"/>
        <v>C</v>
      </c>
      <c r="ET4" s="119">
        <f t="shared" si="58"/>
        <v>2</v>
      </c>
      <c r="EU4" s="119" t="str">
        <f t="shared" si="59"/>
        <v>2.0</v>
      </c>
      <c r="EV4" s="137">
        <v>2</v>
      </c>
      <c r="EW4" s="138">
        <v>2</v>
      </c>
      <c r="EX4" s="209">
        <v>6.9</v>
      </c>
      <c r="EY4" s="239">
        <v>6</v>
      </c>
      <c r="EZ4" s="239"/>
      <c r="FA4" s="116">
        <f t="shared" si="60"/>
        <v>6.4</v>
      </c>
      <c r="FB4" s="117">
        <f t="shared" si="61"/>
        <v>6.4</v>
      </c>
      <c r="FC4" s="118" t="str">
        <f t="shared" si="62"/>
        <v>C</v>
      </c>
      <c r="FD4" s="119">
        <f t="shared" si="2"/>
        <v>2</v>
      </c>
      <c r="FE4" s="119" t="str">
        <f t="shared" si="3"/>
        <v>2.0</v>
      </c>
      <c r="FF4" s="137">
        <v>3</v>
      </c>
      <c r="FG4" s="138">
        <v>3</v>
      </c>
      <c r="FH4" s="200">
        <v>6.8</v>
      </c>
      <c r="FI4" s="239">
        <v>6</v>
      </c>
      <c r="FJ4" s="239"/>
      <c r="FK4" s="116">
        <f t="shared" si="63"/>
        <v>6.3</v>
      </c>
      <c r="FL4" s="117">
        <f t="shared" si="64"/>
        <v>6.3</v>
      </c>
      <c r="FM4" s="118" t="str">
        <f t="shared" si="65"/>
        <v>C</v>
      </c>
      <c r="FN4" s="119">
        <f t="shared" si="66"/>
        <v>2</v>
      </c>
      <c r="FO4" s="119" t="str">
        <f t="shared" si="67"/>
        <v>2.0</v>
      </c>
      <c r="FP4" s="137">
        <v>2</v>
      </c>
      <c r="FQ4" s="138">
        <v>2</v>
      </c>
      <c r="FR4" s="301">
        <f t="shared" si="68"/>
        <v>13</v>
      </c>
      <c r="FS4" s="310">
        <f t="shared" si="69"/>
        <v>2.4615384615384617</v>
      </c>
      <c r="FT4" s="312" t="str">
        <f t="shared" si="70"/>
        <v>2.46</v>
      </c>
      <c r="FU4" s="189" t="str">
        <f t="shared" si="71"/>
        <v>Lên lớp</v>
      </c>
      <c r="FV4" s="526">
        <f t="shared" si="72"/>
        <v>26</v>
      </c>
      <c r="FW4" s="310">
        <f t="shared" si="73"/>
        <v>2.4807692307692308</v>
      </c>
      <c r="FX4" s="312" t="str">
        <f t="shared" si="74"/>
        <v>2.48</v>
      </c>
      <c r="FY4" s="527">
        <f t="shared" si="75"/>
        <v>26</v>
      </c>
      <c r="FZ4" s="528">
        <f t="shared" si="76"/>
        <v>2.4807692307692308</v>
      </c>
      <c r="GA4" s="529" t="str">
        <f t="shared" si="77"/>
        <v>Lên lớp</v>
      </c>
      <c r="GB4" s="131"/>
      <c r="GC4" s="209">
        <v>6.3</v>
      </c>
      <c r="GD4" s="239">
        <v>8</v>
      </c>
      <c r="GE4" s="239"/>
      <c r="GF4" s="116">
        <f t="shared" si="78"/>
        <v>7.3</v>
      </c>
      <c r="GG4" s="117">
        <f t="shared" si="79"/>
        <v>7.3</v>
      </c>
      <c r="GH4" s="118" t="str">
        <f t="shared" si="80"/>
        <v>B</v>
      </c>
      <c r="GI4" s="119">
        <f t="shared" si="81"/>
        <v>3</v>
      </c>
      <c r="GJ4" s="119" t="str">
        <f t="shared" si="82"/>
        <v>3.0</v>
      </c>
      <c r="GK4" s="137">
        <v>2</v>
      </c>
      <c r="GL4" s="138">
        <v>2</v>
      </c>
      <c r="GM4" s="209">
        <v>5.2</v>
      </c>
      <c r="GN4" s="239">
        <v>4</v>
      </c>
      <c r="GO4" s="239"/>
      <c r="GP4" s="116">
        <f t="shared" si="83"/>
        <v>4.5</v>
      </c>
      <c r="GQ4" s="117">
        <f t="shared" si="84"/>
        <v>4.5</v>
      </c>
      <c r="GR4" s="118" t="str">
        <f t="shared" si="85"/>
        <v>D</v>
      </c>
      <c r="GS4" s="119">
        <f t="shared" si="86"/>
        <v>1</v>
      </c>
      <c r="GT4" s="119" t="str">
        <f t="shared" si="87"/>
        <v>1.0</v>
      </c>
      <c r="GU4" s="137">
        <v>2</v>
      </c>
      <c r="GV4" s="138">
        <v>2</v>
      </c>
      <c r="GW4" s="148">
        <v>6</v>
      </c>
      <c r="GX4" s="239">
        <v>5</v>
      </c>
      <c r="GY4" s="239"/>
      <c r="GZ4" s="116">
        <f t="shared" si="88"/>
        <v>5.4</v>
      </c>
      <c r="HA4" s="117">
        <f t="shared" si="89"/>
        <v>5.4</v>
      </c>
      <c r="HB4" s="118" t="str">
        <f t="shared" si="90"/>
        <v>D+</v>
      </c>
      <c r="HC4" s="119">
        <f t="shared" si="91"/>
        <v>1.5</v>
      </c>
      <c r="HD4" s="119" t="str">
        <f t="shared" si="92"/>
        <v>1.5</v>
      </c>
      <c r="HE4" s="137">
        <v>3</v>
      </c>
      <c r="HF4" s="138">
        <v>3</v>
      </c>
      <c r="HG4" s="191">
        <v>7</v>
      </c>
      <c r="HH4" s="239">
        <v>5</v>
      </c>
      <c r="HI4" s="239"/>
      <c r="HJ4" s="116">
        <f t="shared" si="93"/>
        <v>5.8</v>
      </c>
      <c r="HK4" s="117">
        <f t="shared" si="94"/>
        <v>5.8</v>
      </c>
      <c r="HL4" s="118" t="str">
        <f t="shared" si="95"/>
        <v>C</v>
      </c>
      <c r="HM4" s="119">
        <f t="shared" si="96"/>
        <v>2</v>
      </c>
      <c r="HN4" s="119" t="str">
        <f t="shared" si="97"/>
        <v>2.0</v>
      </c>
      <c r="HO4" s="137">
        <v>1</v>
      </c>
      <c r="HP4" s="138">
        <v>1</v>
      </c>
      <c r="HQ4" s="148">
        <v>5.8</v>
      </c>
      <c r="HR4" s="239">
        <v>6</v>
      </c>
      <c r="HS4" s="239"/>
      <c r="HT4" s="116">
        <f t="shared" si="98"/>
        <v>5.9</v>
      </c>
      <c r="HU4" s="117">
        <f t="shared" si="99"/>
        <v>5.9</v>
      </c>
      <c r="HV4" s="118" t="str">
        <f t="shared" si="100"/>
        <v>C</v>
      </c>
      <c r="HW4" s="119">
        <f t="shared" si="101"/>
        <v>2</v>
      </c>
      <c r="HX4" s="119" t="str">
        <f t="shared" si="102"/>
        <v>2.0</v>
      </c>
      <c r="HY4" s="137">
        <v>2</v>
      </c>
      <c r="HZ4" s="138">
        <v>2</v>
      </c>
      <c r="IA4" s="148">
        <v>5.4</v>
      </c>
      <c r="IB4" s="239">
        <v>5</v>
      </c>
      <c r="IC4" s="215"/>
      <c r="ID4" s="116">
        <f t="shared" si="103"/>
        <v>5.2</v>
      </c>
      <c r="IE4" s="117">
        <f t="shared" si="104"/>
        <v>5.2</v>
      </c>
      <c r="IF4" s="118" t="str">
        <f t="shared" si="105"/>
        <v>D+</v>
      </c>
      <c r="IG4" s="119">
        <f t="shared" si="106"/>
        <v>1.5</v>
      </c>
      <c r="IH4" s="119" t="str">
        <f t="shared" si="107"/>
        <v>1.5</v>
      </c>
      <c r="II4" s="137">
        <v>2</v>
      </c>
      <c r="IJ4" s="138">
        <v>2</v>
      </c>
      <c r="IK4" s="171">
        <v>4.4000000000000004</v>
      </c>
      <c r="IL4" s="189"/>
      <c r="IM4" s="189"/>
      <c r="IN4" s="116">
        <f t="shared" si="108"/>
        <v>1.8</v>
      </c>
      <c r="IO4" s="117">
        <f t="shared" si="109"/>
        <v>1.8</v>
      </c>
      <c r="IP4" s="118" t="str">
        <f t="shared" si="110"/>
        <v>F</v>
      </c>
      <c r="IQ4" s="119">
        <f t="shared" si="111"/>
        <v>0</v>
      </c>
      <c r="IR4" s="119" t="str">
        <f t="shared" si="112"/>
        <v>0.0</v>
      </c>
      <c r="IS4" s="137">
        <v>3</v>
      </c>
      <c r="IT4" s="138"/>
      <c r="IU4" s="191">
        <v>5</v>
      </c>
      <c r="IV4" s="189">
        <v>5</v>
      </c>
      <c r="IW4" s="189"/>
      <c r="IX4" s="116">
        <f t="shared" si="113"/>
        <v>5</v>
      </c>
      <c r="IY4" s="117">
        <f t="shared" si="114"/>
        <v>5</v>
      </c>
      <c r="IZ4" s="118" t="str">
        <f t="shared" si="115"/>
        <v>D+</v>
      </c>
      <c r="JA4" s="119">
        <f t="shared" si="116"/>
        <v>1.5</v>
      </c>
      <c r="JB4" s="119" t="str">
        <f t="shared" si="117"/>
        <v>1.5</v>
      </c>
      <c r="JC4" s="137">
        <v>2</v>
      </c>
      <c r="JD4" s="138">
        <v>2</v>
      </c>
      <c r="JE4" s="301">
        <f t="shared" si="118"/>
        <v>17</v>
      </c>
      <c r="JF4" s="310">
        <f t="shared" si="119"/>
        <v>1.4411764705882353</v>
      </c>
      <c r="JG4" s="312" t="str">
        <f t="shared" si="120"/>
        <v>1.44</v>
      </c>
      <c r="JH4" s="130"/>
      <c r="JI4" s="130"/>
      <c r="JJ4" s="130"/>
      <c r="JK4" s="130"/>
      <c r="JL4" s="130"/>
      <c r="JM4" s="130"/>
      <c r="JN4" s="130"/>
      <c r="JO4" s="130"/>
      <c r="JP4" s="130"/>
      <c r="JQ4" s="131"/>
      <c r="JR4" s="129"/>
      <c r="JS4" s="130"/>
      <c r="JT4" s="130"/>
      <c r="JU4" s="130"/>
      <c r="JV4" s="130"/>
      <c r="JW4" s="130"/>
      <c r="JX4" s="130"/>
      <c r="JY4" s="130"/>
      <c r="JZ4" s="137">
        <v>2</v>
      </c>
      <c r="KA4" s="131"/>
    </row>
    <row r="5" spans="1:287" ht="18">
      <c r="A5" s="5">
        <v>5</v>
      </c>
      <c r="B5" s="64" t="s">
        <v>268</v>
      </c>
      <c r="C5" s="65" t="s">
        <v>282</v>
      </c>
      <c r="D5" s="69" t="s">
        <v>15</v>
      </c>
      <c r="E5" s="71" t="s">
        <v>283</v>
      </c>
      <c r="F5" s="71"/>
      <c r="G5" s="75" t="s">
        <v>354</v>
      </c>
      <c r="H5" s="66" t="s">
        <v>36</v>
      </c>
      <c r="I5" s="66" t="s">
        <v>284</v>
      </c>
      <c r="J5" s="225" t="s">
        <v>37</v>
      </c>
      <c r="K5" s="361" t="s">
        <v>159</v>
      </c>
      <c r="L5" s="361"/>
      <c r="M5" s="361"/>
      <c r="N5" s="361"/>
      <c r="O5" s="361"/>
      <c r="P5" s="361"/>
      <c r="Q5" s="361"/>
      <c r="R5" s="361"/>
      <c r="S5" s="361"/>
      <c r="T5" s="361"/>
      <c r="U5" s="361"/>
      <c r="V5" s="361"/>
      <c r="W5" s="361"/>
      <c r="X5" s="361"/>
      <c r="Y5" s="361"/>
      <c r="Z5" s="361"/>
      <c r="AA5" s="361"/>
      <c r="AB5" s="361"/>
      <c r="AC5" s="361"/>
      <c r="AD5" s="361"/>
      <c r="AE5" s="361"/>
      <c r="AF5" s="361"/>
      <c r="AG5" s="361"/>
      <c r="AH5" s="361"/>
      <c r="AI5" s="361"/>
      <c r="AJ5" s="361"/>
      <c r="AK5" s="361"/>
      <c r="AL5" s="361"/>
      <c r="AM5" s="361"/>
      <c r="AN5" s="361"/>
      <c r="AO5" s="361"/>
      <c r="AP5" s="361"/>
      <c r="AQ5" s="361"/>
      <c r="AR5" s="361"/>
      <c r="AS5" s="361"/>
      <c r="AT5" s="361"/>
      <c r="AU5" s="361"/>
      <c r="AV5" s="6">
        <v>6.7</v>
      </c>
      <c r="AW5" s="3" t="str">
        <f t="shared" si="4"/>
        <v>C+</v>
      </c>
      <c r="AX5" s="4">
        <f t="shared" si="5"/>
        <v>2.5</v>
      </c>
      <c r="AY5" s="13" t="str">
        <f t="shared" si="6"/>
        <v>2.5</v>
      </c>
      <c r="AZ5" s="15">
        <v>6</v>
      </c>
      <c r="BA5" s="3" t="str">
        <f t="shared" si="7"/>
        <v>C</v>
      </c>
      <c r="BB5" s="4">
        <f t="shared" si="8"/>
        <v>2</v>
      </c>
      <c r="BC5" s="122" t="str">
        <f t="shared" si="9"/>
        <v>2.0</v>
      </c>
      <c r="BD5" s="191">
        <v>6.5</v>
      </c>
      <c r="BE5" s="189">
        <v>7</v>
      </c>
      <c r="BF5" s="189"/>
      <c r="BG5" s="116">
        <f t="shared" si="10"/>
        <v>6.8</v>
      </c>
      <c r="BH5" s="117">
        <f t="shared" si="11"/>
        <v>6.8</v>
      </c>
      <c r="BI5" s="118" t="str">
        <f t="shared" si="12"/>
        <v>C+</v>
      </c>
      <c r="BJ5" s="119">
        <f t="shared" si="13"/>
        <v>2.5</v>
      </c>
      <c r="BK5" s="119" t="str">
        <f t="shared" si="14"/>
        <v>2.5</v>
      </c>
      <c r="BL5" s="137">
        <v>4</v>
      </c>
      <c r="BM5" s="138">
        <v>4</v>
      </c>
      <c r="BN5" s="148">
        <v>7.3</v>
      </c>
      <c r="BO5" s="189">
        <v>6</v>
      </c>
      <c r="BP5" s="189"/>
      <c r="BQ5" s="116">
        <f t="shared" si="15"/>
        <v>6.5</v>
      </c>
      <c r="BR5" s="117">
        <f t="shared" si="16"/>
        <v>6.5</v>
      </c>
      <c r="BS5" s="118" t="str">
        <f t="shared" si="17"/>
        <v>C+</v>
      </c>
      <c r="BT5" s="119">
        <f t="shared" si="18"/>
        <v>2.5</v>
      </c>
      <c r="BU5" s="119" t="str">
        <f t="shared" si="19"/>
        <v>2.5</v>
      </c>
      <c r="BV5" s="137">
        <v>2</v>
      </c>
      <c r="BW5" s="138">
        <v>2</v>
      </c>
      <c r="BX5" s="212">
        <v>8</v>
      </c>
      <c r="BY5" s="256">
        <v>6</v>
      </c>
      <c r="BZ5" s="256"/>
      <c r="CA5" s="116">
        <f t="shared" si="20"/>
        <v>6.8</v>
      </c>
      <c r="CB5" s="117">
        <f t="shared" si="21"/>
        <v>6.8</v>
      </c>
      <c r="CC5" s="118" t="str">
        <f t="shared" si="22"/>
        <v>C+</v>
      </c>
      <c r="CD5" s="119">
        <f t="shared" si="23"/>
        <v>2.5</v>
      </c>
      <c r="CE5" s="119" t="str">
        <f t="shared" si="24"/>
        <v>2.5</v>
      </c>
      <c r="CF5" s="137">
        <v>2</v>
      </c>
      <c r="CG5" s="138">
        <v>2</v>
      </c>
      <c r="CH5" s="212">
        <v>7.3</v>
      </c>
      <c r="CI5" s="225">
        <v>7</v>
      </c>
      <c r="CJ5" s="225"/>
      <c r="CK5" s="116">
        <f t="shared" si="25"/>
        <v>7.1</v>
      </c>
      <c r="CL5" s="117">
        <f t="shared" si="26"/>
        <v>7.1</v>
      </c>
      <c r="CM5" s="118" t="str">
        <f t="shared" si="27"/>
        <v>B</v>
      </c>
      <c r="CN5" s="119">
        <f t="shared" si="28"/>
        <v>3</v>
      </c>
      <c r="CO5" s="119" t="str">
        <f t="shared" si="29"/>
        <v>3.0</v>
      </c>
      <c r="CP5" s="137">
        <v>1</v>
      </c>
      <c r="CQ5" s="138">
        <v>1</v>
      </c>
      <c r="CR5" s="212">
        <v>6</v>
      </c>
      <c r="CS5" s="230">
        <v>5</v>
      </c>
      <c r="CT5" s="230"/>
      <c r="CU5" s="116">
        <f t="shared" si="30"/>
        <v>5.4</v>
      </c>
      <c r="CV5" s="117">
        <f t="shared" si="31"/>
        <v>5.4</v>
      </c>
      <c r="CW5" s="118" t="str">
        <f t="shared" si="32"/>
        <v>D+</v>
      </c>
      <c r="CX5" s="119">
        <f t="shared" si="33"/>
        <v>1.5</v>
      </c>
      <c r="CY5" s="119" t="str">
        <f t="shared" si="0"/>
        <v>1.5</v>
      </c>
      <c r="CZ5" s="137">
        <v>2</v>
      </c>
      <c r="DA5" s="138">
        <v>2</v>
      </c>
      <c r="DB5" s="148">
        <v>5.4</v>
      </c>
      <c r="DC5" s="239">
        <v>5</v>
      </c>
      <c r="DD5" s="239"/>
      <c r="DE5" s="116">
        <f t="shared" si="34"/>
        <v>5.2</v>
      </c>
      <c r="DF5" s="117">
        <f t="shared" si="35"/>
        <v>5.2</v>
      </c>
      <c r="DG5" s="118" t="str">
        <f t="shared" si="36"/>
        <v>D+</v>
      </c>
      <c r="DH5" s="119">
        <f t="shared" si="37"/>
        <v>1.5</v>
      </c>
      <c r="DI5" s="119" t="str">
        <f t="shared" si="1"/>
        <v>1.5</v>
      </c>
      <c r="DJ5" s="137">
        <v>2</v>
      </c>
      <c r="DK5" s="138">
        <v>2</v>
      </c>
      <c r="DL5" s="301">
        <f t="shared" si="38"/>
        <v>13</v>
      </c>
      <c r="DM5" s="310">
        <f t="shared" si="39"/>
        <v>2.2307692307692308</v>
      </c>
      <c r="DN5" s="312" t="str">
        <f t="shared" si="40"/>
        <v>2.23</v>
      </c>
      <c r="DO5" s="296" t="str">
        <f t="shared" si="41"/>
        <v>Lên lớp</v>
      </c>
      <c r="DP5" s="297">
        <f t="shared" si="42"/>
        <v>13</v>
      </c>
      <c r="DQ5" s="298">
        <f t="shared" si="43"/>
        <v>2.2307692307692308</v>
      </c>
      <c r="DR5" s="296" t="str">
        <f t="shared" si="44"/>
        <v>Lên lớp</v>
      </c>
      <c r="DT5" s="148">
        <v>7.6</v>
      </c>
      <c r="DU5" s="239">
        <v>9</v>
      </c>
      <c r="DV5" s="239"/>
      <c r="DW5" s="116">
        <f t="shared" si="45"/>
        <v>8.4</v>
      </c>
      <c r="DX5" s="117">
        <f t="shared" si="46"/>
        <v>8.4</v>
      </c>
      <c r="DY5" s="118" t="str">
        <f t="shared" si="47"/>
        <v>B+</v>
      </c>
      <c r="DZ5" s="119">
        <f t="shared" si="48"/>
        <v>3.5</v>
      </c>
      <c r="EA5" s="119" t="str">
        <f t="shared" si="49"/>
        <v>3.5</v>
      </c>
      <c r="EB5" s="137">
        <v>3</v>
      </c>
      <c r="EC5" s="138">
        <v>3</v>
      </c>
      <c r="ED5" s="148">
        <v>6.7</v>
      </c>
      <c r="EE5" s="239">
        <v>9</v>
      </c>
      <c r="EF5" s="239"/>
      <c r="EG5" s="116">
        <f t="shared" si="50"/>
        <v>8.1</v>
      </c>
      <c r="EH5" s="117">
        <f t="shared" si="51"/>
        <v>8.1</v>
      </c>
      <c r="EI5" s="118" t="str">
        <f t="shared" si="52"/>
        <v>B+</v>
      </c>
      <c r="EJ5" s="119">
        <f t="shared" si="53"/>
        <v>3.5</v>
      </c>
      <c r="EK5" s="119" t="str">
        <f t="shared" si="54"/>
        <v>3.5</v>
      </c>
      <c r="EL5" s="137">
        <v>3</v>
      </c>
      <c r="EM5" s="138">
        <v>3</v>
      </c>
      <c r="EN5" s="395">
        <v>6.8</v>
      </c>
      <c r="EO5" s="230">
        <v>4</v>
      </c>
      <c r="EP5" s="230"/>
      <c r="EQ5" s="116">
        <f t="shared" si="55"/>
        <v>5.0999999999999996</v>
      </c>
      <c r="ER5" s="117">
        <f t="shared" si="56"/>
        <v>5.0999999999999996</v>
      </c>
      <c r="ES5" s="118" t="str">
        <f t="shared" si="57"/>
        <v>D+</v>
      </c>
      <c r="ET5" s="119">
        <f t="shared" si="58"/>
        <v>1.5</v>
      </c>
      <c r="EU5" s="119" t="str">
        <f t="shared" si="59"/>
        <v>1.5</v>
      </c>
      <c r="EV5" s="137">
        <v>2</v>
      </c>
      <c r="EW5" s="138">
        <v>2</v>
      </c>
      <c r="EX5" s="209">
        <v>7.9</v>
      </c>
      <c r="EY5" s="239">
        <v>5</v>
      </c>
      <c r="EZ5" s="239"/>
      <c r="FA5" s="116">
        <f t="shared" si="60"/>
        <v>6.2</v>
      </c>
      <c r="FB5" s="117">
        <f t="shared" si="61"/>
        <v>6.2</v>
      </c>
      <c r="FC5" s="118" t="str">
        <f t="shared" si="62"/>
        <v>C</v>
      </c>
      <c r="FD5" s="119">
        <f t="shared" si="2"/>
        <v>2</v>
      </c>
      <c r="FE5" s="119" t="str">
        <f t="shared" si="3"/>
        <v>2.0</v>
      </c>
      <c r="FF5" s="137">
        <v>3</v>
      </c>
      <c r="FG5" s="138">
        <v>3</v>
      </c>
      <c r="FH5" s="200">
        <v>5.8</v>
      </c>
      <c r="FI5" s="239">
        <v>6</v>
      </c>
      <c r="FJ5" s="239"/>
      <c r="FK5" s="116">
        <f t="shared" si="63"/>
        <v>5.9</v>
      </c>
      <c r="FL5" s="117">
        <f t="shared" si="64"/>
        <v>5.9</v>
      </c>
      <c r="FM5" s="118" t="str">
        <f t="shared" si="65"/>
        <v>C</v>
      </c>
      <c r="FN5" s="119">
        <f t="shared" si="66"/>
        <v>2</v>
      </c>
      <c r="FO5" s="119" t="str">
        <f t="shared" si="67"/>
        <v>2.0</v>
      </c>
      <c r="FP5" s="137">
        <v>2</v>
      </c>
      <c r="FQ5" s="138">
        <v>2</v>
      </c>
      <c r="FR5" s="301">
        <f t="shared" si="68"/>
        <v>13</v>
      </c>
      <c r="FS5" s="310">
        <f t="shared" si="69"/>
        <v>2.6153846153846154</v>
      </c>
      <c r="FT5" s="312" t="str">
        <f t="shared" si="70"/>
        <v>2.62</v>
      </c>
      <c r="FU5" s="189" t="str">
        <f t="shared" si="71"/>
        <v>Lên lớp</v>
      </c>
      <c r="FV5" s="526">
        <f t="shared" si="72"/>
        <v>26</v>
      </c>
      <c r="FW5" s="310">
        <f t="shared" si="73"/>
        <v>2.4230769230769229</v>
      </c>
      <c r="FX5" s="312" t="str">
        <f t="shared" si="74"/>
        <v>2.42</v>
      </c>
      <c r="FY5" s="527">
        <f t="shared" si="75"/>
        <v>26</v>
      </c>
      <c r="FZ5" s="528">
        <f t="shared" si="76"/>
        <v>2.4230769230769229</v>
      </c>
      <c r="GA5" s="529" t="str">
        <f t="shared" si="77"/>
        <v>Lên lớp</v>
      </c>
      <c r="GB5" s="131"/>
      <c r="GC5" s="209">
        <v>7.3</v>
      </c>
      <c r="GD5" s="239">
        <v>7</v>
      </c>
      <c r="GE5" s="239"/>
      <c r="GF5" s="116">
        <f t="shared" si="78"/>
        <v>7.1</v>
      </c>
      <c r="GG5" s="117">
        <f t="shared" si="79"/>
        <v>7.1</v>
      </c>
      <c r="GH5" s="118" t="str">
        <f t="shared" si="80"/>
        <v>B</v>
      </c>
      <c r="GI5" s="119">
        <f t="shared" si="81"/>
        <v>3</v>
      </c>
      <c r="GJ5" s="119" t="str">
        <f t="shared" si="82"/>
        <v>3.0</v>
      </c>
      <c r="GK5" s="137">
        <v>2</v>
      </c>
      <c r="GL5" s="138">
        <v>2</v>
      </c>
      <c r="GM5" s="209">
        <v>5.8</v>
      </c>
      <c r="GN5" s="239">
        <v>7</v>
      </c>
      <c r="GO5" s="239"/>
      <c r="GP5" s="116">
        <f t="shared" si="83"/>
        <v>6.5</v>
      </c>
      <c r="GQ5" s="117">
        <f t="shared" si="84"/>
        <v>6.5</v>
      </c>
      <c r="GR5" s="118" t="str">
        <f t="shared" si="85"/>
        <v>C+</v>
      </c>
      <c r="GS5" s="119">
        <f t="shared" si="86"/>
        <v>2.5</v>
      </c>
      <c r="GT5" s="119" t="str">
        <f t="shared" si="87"/>
        <v>2.5</v>
      </c>
      <c r="GU5" s="137">
        <v>2</v>
      </c>
      <c r="GV5" s="138">
        <v>2</v>
      </c>
      <c r="GW5" s="148">
        <v>6.3</v>
      </c>
      <c r="GX5" s="239">
        <v>7</v>
      </c>
      <c r="GY5" s="239"/>
      <c r="GZ5" s="116">
        <f t="shared" si="88"/>
        <v>6.7</v>
      </c>
      <c r="HA5" s="117">
        <f t="shared" si="89"/>
        <v>6.7</v>
      </c>
      <c r="HB5" s="118" t="str">
        <f t="shared" si="90"/>
        <v>C+</v>
      </c>
      <c r="HC5" s="119">
        <f t="shared" si="91"/>
        <v>2.5</v>
      </c>
      <c r="HD5" s="119" t="str">
        <f t="shared" si="92"/>
        <v>2.5</v>
      </c>
      <c r="HE5" s="137">
        <v>3</v>
      </c>
      <c r="HF5" s="138">
        <v>3</v>
      </c>
      <c r="HG5" s="191">
        <v>7</v>
      </c>
      <c r="HH5" s="239">
        <v>8</v>
      </c>
      <c r="HI5" s="239"/>
      <c r="HJ5" s="116">
        <f t="shared" si="93"/>
        <v>7.6</v>
      </c>
      <c r="HK5" s="117">
        <f t="shared" si="94"/>
        <v>7.6</v>
      </c>
      <c r="HL5" s="118" t="str">
        <f t="shared" si="95"/>
        <v>B</v>
      </c>
      <c r="HM5" s="119">
        <f t="shared" si="96"/>
        <v>3</v>
      </c>
      <c r="HN5" s="119" t="str">
        <f t="shared" si="97"/>
        <v>3.0</v>
      </c>
      <c r="HO5" s="137">
        <v>1</v>
      </c>
      <c r="HP5" s="138">
        <v>1</v>
      </c>
      <c r="HQ5" s="148">
        <v>5.4</v>
      </c>
      <c r="HR5" s="239">
        <v>4</v>
      </c>
      <c r="HS5" s="239"/>
      <c r="HT5" s="116">
        <f t="shared" si="98"/>
        <v>4.5999999999999996</v>
      </c>
      <c r="HU5" s="117">
        <f t="shared" si="99"/>
        <v>4.5999999999999996</v>
      </c>
      <c r="HV5" s="118" t="str">
        <f t="shared" si="100"/>
        <v>D</v>
      </c>
      <c r="HW5" s="119">
        <f t="shared" si="101"/>
        <v>1</v>
      </c>
      <c r="HX5" s="119" t="str">
        <f t="shared" si="102"/>
        <v>1.0</v>
      </c>
      <c r="HY5" s="137">
        <v>2</v>
      </c>
      <c r="HZ5" s="138">
        <v>2</v>
      </c>
      <c r="IA5" s="148">
        <v>6</v>
      </c>
      <c r="IB5" s="239">
        <v>7</v>
      </c>
      <c r="IC5" s="215"/>
      <c r="ID5" s="116">
        <f t="shared" si="103"/>
        <v>6.6</v>
      </c>
      <c r="IE5" s="117">
        <f t="shared" si="104"/>
        <v>6.6</v>
      </c>
      <c r="IF5" s="118" t="str">
        <f t="shared" si="105"/>
        <v>C+</v>
      </c>
      <c r="IG5" s="119">
        <f t="shared" si="106"/>
        <v>2.5</v>
      </c>
      <c r="IH5" s="119" t="str">
        <f t="shared" si="107"/>
        <v>2.5</v>
      </c>
      <c r="II5" s="137">
        <v>2</v>
      </c>
      <c r="IJ5" s="138">
        <v>2</v>
      </c>
      <c r="IK5" s="148">
        <v>5.4</v>
      </c>
      <c r="IL5" s="189">
        <v>7</v>
      </c>
      <c r="IM5" s="189"/>
      <c r="IN5" s="116">
        <f t="shared" si="108"/>
        <v>6.4</v>
      </c>
      <c r="IO5" s="117">
        <f t="shared" si="109"/>
        <v>6.4</v>
      </c>
      <c r="IP5" s="118" t="str">
        <f t="shared" si="110"/>
        <v>C</v>
      </c>
      <c r="IQ5" s="119">
        <f t="shared" si="111"/>
        <v>2</v>
      </c>
      <c r="IR5" s="119" t="str">
        <f t="shared" si="112"/>
        <v>2.0</v>
      </c>
      <c r="IS5" s="137">
        <v>3</v>
      </c>
      <c r="IT5" s="138">
        <v>3</v>
      </c>
      <c r="IU5" s="191">
        <v>5.2</v>
      </c>
      <c r="IV5" s="189">
        <v>5</v>
      </c>
      <c r="IW5" s="189"/>
      <c r="IX5" s="116">
        <f t="shared" si="113"/>
        <v>5.0999999999999996</v>
      </c>
      <c r="IY5" s="117">
        <f t="shared" si="114"/>
        <v>5.0999999999999996</v>
      </c>
      <c r="IZ5" s="118" t="str">
        <f t="shared" si="115"/>
        <v>D+</v>
      </c>
      <c r="JA5" s="119">
        <f t="shared" si="116"/>
        <v>1.5</v>
      </c>
      <c r="JB5" s="119" t="str">
        <f t="shared" si="117"/>
        <v>1.5</v>
      </c>
      <c r="JC5" s="137">
        <v>2</v>
      </c>
      <c r="JD5" s="138">
        <v>2</v>
      </c>
      <c r="JE5" s="301">
        <f t="shared" si="118"/>
        <v>17</v>
      </c>
      <c r="JF5" s="310">
        <f t="shared" si="119"/>
        <v>2.2058823529411766</v>
      </c>
      <c r="JG5" s="312" t="str">
        <f t="shared" si="120"/>
        <v>2.21</v>
      </c>
      <c r="JH5" s="130"/>
      <c r="JI5" s="130"/>
      <c r="JJ5" s="130"/>
      <c r="JK5" s="130"/>
      <c r="JL5" s="130"/>
      <c r="JM5" s="130"/>
      <c r="JN5" s="130"/>
      <c r="JO5" s="130"/>
      <c r="JP5" s="130"/>
      <c r="JQ5" s="131"/>
      <c r="JR5" s="129"/>
      <c r="JS5" s="130"/>
      <c r="JT5" s="130"/>
      <c r="JU5" s="130"/>
      <c r="JV5" s="130"/>
      <c r="JW5" s="130"/>
      <c r="JX5" s="130"/>
      <c r="JY5" s="130"/>
      <c r="JZ5" s="137">
        <v>2</v>
      </c>
      <c r="KA5" s="131"/>
    </row>
    <row r="6" spans="1:287" ht="18">
      <c r="A6" s="5">
        <v>6</v>
      </c>
      <c r="B6" s="64" t="s">
        <v>268</v>
      </c>
      <c r="C6" s="65" t="s">
        <v>285</v>
      </c>
      <c r="D6" s="69" t="s">
        <v>276</v>
      </c>
      <c r="E6" s="71" t="s">
        <v>16</v>
      </c>
      <c r="F6" s="71"/>
      <c r="G6" s="74" t="s">
        <v>355</v>
      </c>
      <c r="H6" s="66" t="s">
        <v>36</v>
      </c>
      <c r="I6" s="66" t="s">
        <v>281</v>
      </c>
      <c r="J6" s="225" t="s">
        <v>37</v>
      </c>
      <c r="K6" s="361" t="s">
        <v>286</v>
      </c>
      <c r="L6" s="361"/>
      <c r="M6" s="361"/>
      <c r="N6" s="361"/>
      <c r="O6" s="361"/>
      <c r="P6" s="361"/>
      <c r="Q6" s="361"/>
      <c r="R6" s="361"/>
      <c r="S6" s="361"/>
      <c r="T6" s="361"/>
      <c r="U6" s="361"/>
      <c r="V6" s="361"/>
      <c r="W6" s="361"/>
      <c r="X6" s="361"/>
      <c r="Y6" s="361"/>
      <c r="Z6" s="361"/>
      <c r="AA6" s="361"/>
      <c r="AB6" s="361"/>
      <c r="AC6" s="361"/>
      <c r="AD6" s="361"/>
      <c r="AE6" s="361"/>
      <c r="AF6" s="361"/>
      <c r="AG6" s="361"/>
      <c r="AH6" s="361"/>
      <c r="AI6" s="361"/>
      <c r="AJ6" s="361"/>
      <c r="AK6" s="361"/>
      <c r="AL6" s="361"/>
      <c r="AM6" s="361"/>
      <c r="AN6" s="361"/>
      <c r="AO6" s="361"/>
      <c r="AP6" s="361"/>
      <c r="AQ6" s="361"/>
      <c r="AR6" s="361"/>
      <c r="AS6" s="361"/>
      <c r="AT6" s="361"/>
      <c r="AU6" s="361"/>
      <c r="AV6" s="6">
        <v>5.7</v>
      </c>
      <c r="AW6" s="3" t="str">
        <f t="shared" si="4"/>
        <v>C</v>
      </c>
      <c r="AX6" s="4">
        <f t="shared" si="5"/>
        <v>2</v>
      </c>
      <c r="AY6" s="13" t="str">
        <f t="shared" si="6"/>
        <v>2.0</v>
      </c>
      <c r="AZ6" s="15">
        <v>6</v>
      </c>
      <c r="BA6" s="3" t="str">
        <f t="shared" si="7"/>
        <v>C</v>
      </c>
      <c r="BB6" s="4">
        <f t="shared" si="8"/>
        <v>2</v>
      </c>
      <c r="BC6" s="122" t="str">
        <f t="shared" si="9"/>
        <v>2.0</v>
      </c>
      <c r="BD6" s="191">
        <v>6.8</v>
      </c>
      <c r="BE6" s="189">
        <v>4</v>
      </c>
      <c r="BF6" s="189"/>
      <c r="BG6" s="116">
        <f t="shared" si="10"/>
        <v>5.0999999999999996</v>
      </c>
      <c r="BH6" s="117">
        <f t="shared" si="11"/>
        <v>5.0999999999999996</v>
      </c>
      <c r="BI6" s="118" t="str">
        <f t="shared" si="12"/>
        <v>D+</v>
      </c>
      <c r="BJ6" s="119">
        <f t="shared" si="13"/>
        <v>1.5</v>
      </c>
      <c r="BK6" s="119" t="str">
        <f t="shared" si="14"/>
        <v>1.5</v>
      </c>
      <c r="BL6" s="137">
        <v>4</v>
      </c>
      <c r="BM6" s="138">
        <v>4</v>
      </c>
      <c r="BN6" s="148">
        <v>6.3</v>
      </c>
      <c r="BO6" s="189">
        <v>7</v>
      </c>
      <c r="BP6" s="189"/>
      <c r="BQ6" s="116">
        <f t="shared" si="15"/>
        <v>6.7</v>
      </c>
      <c r="BR6" s="117">
        <f t="shared" si="16"/>
        <v>6.7</v>
      </c>
      <c r="BS6" s="118" t="str">
        <f t="shared" si="17"/>
        <v>C+</v>
      </c>
      <c r="BT6" s="119">
        <f t="shared" si="18"/>
        <v>2.5</v>
      </c>
      <c r="BU6" s="119" t="str">
        <f t="shared" si="19"/>
        <v>2.5</v>
      </c>
      <c r="BV6" s="137">
        <v>2</v>
      </c>
      <c r="BW6" s="138">
        <v>2</v>
      </c>
      <c r="BX6" s="212">
        <v>8.3000000000000007</v>
      </c>
      <c r="BY6" s="256">
        <v>6</v>
      </c>
      <c r="BZ6" s="256"/>
      <c r="CA6" s="116">
        <f t="shared" si="20"/>
        <v>6.9</v>
      </c>
      <c r="CB6" s="117">
        <f t="shared" si="21"/>
        <v>6.9</v>
      </c>
      <c r="CC6" s="118" t="str">
        <f t="shared" si="22"/>
        <v>C+</v>
      </c>
      <c r="CD6" s="119">
        <f t="shared" si="23"/>
        <v>2.5</v>
      </c>
      <c r="CE6" s="119" t="str">
        <f t="shared" si="24"/>
        <v>2.5</v>
      </c>
      <c r="CF6" s="137">
        <v>2</v>
      </c>
      <c r="CG6" s="138">
        <v>2</v>
      </c>
      <c r="CH6" s="212">
        <v>6.3</v>
      </c>
      <c r="CI6" s="225">
        <v>7</v>
      </c>
      <c r="CJ6" s="225"/>
      <c r="CK6" s="116">
        <f t="shared" si="25"/>
        <v>6.7</v>
      </c>
      <c r="CL6" s="117">
        <f t="shared" si="26"/>
        <v>6.7</v>
      </c>
      <c r="CM6" s="118" t="str">
        <f t="shared" si="27"/>
        <v>C+</v>
      </c>
      <c r="CN6" s="119">
        <f t="shared" si="28"/>
        <v>2.5</v>
      </c>
      <c r="CO6" s="119" t="str">
        <f t="shared" si="29"/>
        <v>2.5</v>
      </c>
      <c r="CP6" s="137">
        <v>1</v>
      </c>
      <c r="CQ6" s="138">
        <v>1</v>
      </c>
      <c r="CR6" s="212">
        <v>6.2</v>
      </c>
      <c r="CS6" s="230">
        <v>5</v>
      </c>
      <c r="CT6" s="230"/>
      <c r="CU6" s="116">
        <f t="shared" si="30"/>
        <v>5.5</v>
      </c>
      <c r="CV6" s="117">
        <f t="shared" si="31"/>
        <v>5.5</v>
      </c>
      <c r="CW6" s="118" t="str">
        <f t="shared" si="32"/>
        <v>C</v>
      </c>
      <c r="CX6" s="119">
        <f t="shared" si="33"/>
        <v>2</v>
      </c>
      <c r="CY6" s="119" t="str">
        <f t="shared" si="0"/>
        <v>2.0</v>
      </c>
      <c r="CZ6" s="137">
        <v>2</v>
      </c>
      <c r="DA6" s="138">
        <v>2</v>
      </c>
      <c r="DB6" s="148">
        <v>5.8</v>
      </c>
      <c r="DC6" s="239">
        <v>8</v>
      </c>
      <c r="DD6" s="239"/>
      <c r="DE6" s="116">
        <f t="shared" si="34"/>
        <v>7.1</v>
      </c>
      <c r="DF6" s="117">
        <f t="shared" si="35"/>
        <v>7.1</v>
      </c>
      <c r="DG6" s="118" t="str">
        <f t="shared" si="36"/>
        <v>B</v>
      </c>
      <c r="DH6" s="119">
        <f t="shared" si="37"/>
        <v>3</v>
      </c>
      <c r="DI6" s="119" t="str">
        <f t="shared" si="1"/>
        <v>3.0</v>
      </c>
      <c r="DJ6" s="137">
        <v>2</v>
      </c>
      <c r="DK6" s="138">
        <v>2</v>
      </c>
      <c r="DL6" s="301">
        <f t="shared" si="38"/>
        <v>13</v>
      </c>
      <c r="DM6" s="310">
        <f t="shared" si="39"/>
        <v>2.1923076923076925</v>
      </c>
      <c r="DN6" s="312" t="str">
        <f t="shared" si="40"/>
        <v>2.19</v>
      </c>
      <c r="DO6" s="296" t="str">
        <f t="shared" si="41"/>
        <v>Lên lớp</v>
      </c>
      <c r="DP6" s="297">
        <f t="shared" si="42"/>
        <v>13</v>
      </c>
      <c r="DQ6" s="298">
        <f t="shared" si="43"/>
        <v>2.1923076923076925</v>
      </c>
      <c r="DR6" s="296" t="str">
        <f t="shared" si="44"/>
        <v>Lên lớp</v>
      </c>
      <c r="DT6" s="148">
        <v>8</v>
      </c>
      <c r="DU6" s="285"/>
      <c r="DV6" s="239">
        <v>8</v>
      </c>
      <c r="DW6" s="116">
        <f t="shared" si="45"/>
        <v>3.2</v>
      </c>
      <c r="DX6" s="117">
        <f t="shared" si="46"/>
        <v>8</v>
      </c>
      <c r="DY6" s="118" t="str">
        <f t="shared" si="47"/>
        <v>B+</v>
      </c>
      <c r="DZ6" s="119">
        <f t="shared" si="48"/>
        <v>3.5</v>
      </c>
      <c r="EA6" s="119" t="str">
        <f t="shared" si="49"/>
        <v>3.5</v>
      </c>
      <c r="EB6" s="137">
        <v>3</v>
      </c>
      <c r="EC6" s="138">
        <v>3</v>
      </c>
      <c r="ED6" s="148">
        <v>6.7</v>
      </c>
      <c r="EE6" s="285"/>
      <c r="EF6" s="239">
        <v>5</v>
      </c>
      <c r="EG6" s="116">
        <f t="shared" si="50"/>
        <v>2.7</v>
      </c>
      <c r="EH6" s="117">
        <f t="shared" si="51"/>
        <v>5.7</v>
      </c>
      <c r="EI6" s="118" t="str">
        <f t="shared" si="52"/>
        <v>C</v>
      </c>
      <c r="EJ6" s="119">
        <f t="shared" si="53"/>
        <v>2</v>
      </c>
      <c r="EK6" s="119" t="str">
        <f t="shared" si="54"/>
        <v>2.0</v>
      </c>
      <c r="EL6" s="137">
        <v>3</v>
      </c>
      <c r="EM6" s="138">
        <v>3</v>
      </c>
      <c r="EN6" s="395">
        <v>6.4</v>
      </c>
      <c r="EO6" s="230">
        <v>7</v>
      </c>
      <c r="EP6" s="230"/>
      <c r="EQ6" s="116">
        <f t="shared" si="55"/>
        <v>6.8</v>
      </c>
      <c r="ER6" s="117">
        <f t="shared" si="56"/>
        <v>6.8</v>
      </c>
      <c r="ES6" s="118" t="str">
        <f t="shared" si="57"/>
        <v>C+</v>
      </c>
      <c r="ET6" s="119">
        <f t="shared" si="58"/>
        <v>2.5</v>
      </c>
      <c r="EU6" s="119" t="str">
        <f t="shared" si="59"/>
        <v>2.5</v>
      </c>
      <c r="EV6" s="137">
        <v>2</v>
      </c>
      <c r="EW6" s="138">
        <v>2</v>
      </c>
      <c r="EX6" s="209">
        <v>6.4</v>
      </c>
      <c r="EY6" s="239">
        <v>5</v>
      </c>
      <c r="EZ6" s="239"/>
      <c r="FA6" s="116">
        <f t="shared" si="60"/>
        <v>5.6</v>
      </c>
      <c r="FB6" s="117">
        <f t="shared" si="61"/>
        <v>5.6</v>
      </c>
      <c r="FC6" s="118" t="str">
        <f t="shared" si="62"/>
        <v>C</v>
      </c>
      <c r="FD6" s="119">
        <f t="shared" si="2"/>
        <v>2</v>
      </c>
      <c r="FE6" s="119" t="str">
        <f t="shared" si="3"/>
        <v>2.0</v>
      </c>
      <c r="FF6" s="137">
        <v>3</v>
      </c>
      <c r="FG6" s="138">
        <v>3</v>
      </c>
      <c r="FH6" s="200">
        <v>6.2</v>
      </c>
      <c r="FI6" s="239">
        <v>7</v>
      </c>
      <c r="FJ6" s="239"/>
      <c r="FK6" s="116">
        <f t="shared" si="63"/>
        <v>6.7</v>
      </c>
      <c r="FL6" s="117">
        <f t="shared" si="64"/>
        <v>6.7</v>
      </c>
      <c r="FM6" s="118" t="str">
        <f t="shared" si="65"/>
        <v>C+</v>
      </c>
      <c r="FN6" s="119">
        <f t="shared" si="66"/>
        <v>2.5</v>
      </c>
      <c r="FO6" s="119" t="str">
        <f t="shared" si="67"/>
        <v>2.5</v>
      </c>
      <c r="FP6" s="137">
        <v>2</v>
      </c>
      <c r="FQ6" s="138">
        <v>2</v>
      </c>
      <c r="FR6" s="301">
        <f t="shared" si="68"/>
        <v>13</v>
      </c>
      <c r="FS6" s="310">
        <f t="shared" si="69"/>
        <v>2.5</v>
      </c>
      <c r="FT6" s="312" t="str">
        <f t="shared" si="70"/>
        <v>2.50</v>
      </c>
      <c r="FU6" s="189" t="str">
        <f t="shared" si="71"/>
        <v>Lên lớp</v>
      </c>
      <c r="FV6" s="526">
        <f t="shared" si="72"/>
        <v>26</v>
      </c>
      <c r="FW6" s="310">
        <f t="shared" si="73"/>
        <v>2.3461538461538463</v>
      </c>
      <c r="FX6" s="312" t="str">
        <f t="shared" si="74"/>
        <v>2.35</v>
      </c>
      <c r="FY6" s="527">
        <f t="shared" si="75"/>
        <v>26</v>
      </c>
      <c r="FZ6" s="528">
        <f t="shared" si="76"/>
        <v>2.3461538461538463</v>
      </c>
      <c r="GA6" s="529" t="str">
        <f t="shared" si="77"/>
        <v>Lên lớp</v>
      </c>
      <c r="GB6" s="131"/>
      <c r="GC6" s="209">
        <v>6.3</v>
      </c>
      <c r="GD6" s="239">
        <v>9</v>
      </c>
      <c r="GE6" s="239"/>
      <c r="GF6" s="116">
        <f t="shared" si="78"/>
        <v>7.9</v>
      </c>
      <c r="GG6" s="117">
        <f t="shared" si="79"/>
        <v>7.9</v>
      </c>
      <c r="GH6" s="118" t="str">
        <f t="shared" si="80"/>
        <v>B</v>
      </c>
      <c r="GI6" s="119">
        <f t="shared" si="81"/>
        <v>3</v>
      </c>
      <c r="GJ6" s="119" t="str">
        <f t="shared" si="82"/>
        <v>3.0</v>
      </c>
      <c r="GK6" s="137">
        <v>2</v>
      </c>
      <c r="GL6" s="138">
        <v>2</v>
      </c>
      <c r="GM6" s="209">
        <v>5.4</v>
      </c>
      <c r="GN6" s="239">
        <v>8</v>
      </c>
      <c r="GO6" s="239"/>
      <c r="GP6" s="116">
        <f t="shared" si="83"/>
        <v>7</v>
      </c>
      <c r="GQ6" s="117">
        <f t="shared" si="84"/>
        <v>7</v>
      </c>
      <c r="GR6" s="118" t="str">
        <f t="shared" si="85"/>
        <v>B</v>
      </c>
      <c r="GS6" s="119">
        <f t="shared" si="86"/>
        <v>3</v>
      </c>
      <c r="GT6" s="119" t="str">
        <f t="shared" si="87"/>
        <v>3.0</v>
      </c>
      <c r="GU6" s="137">
        <v>2</v>
      </c>
      <c r="GV6" s="138">
        <v>2</v>
      </c>
      <c r="GW6" s="148">
        <v>7.3</v>
      </c>
      <c r="GX6" s="239">
        <v>5</v>
      </c>
      <c r="GY6" s="239"/>
      <c r="GZ6" s="116">
        <f t="shared" si="88"/>
        <v>5.9</v>
      </c>
      <c r="HA6" s="117">
        <f t="shared" si="89"/>
        <v>5.9</v>
      </c>
      <c r="HB6" s="118" t="str">
        <f t="shared" si="90"/>
        <v>C</v>
      </c>
      <c r="HC6" s="119">
        <f t="shared" si="91"/>
        <v>2</v>
      </c>
      <c r="HD6" s="119" t="str">
        <f t="shared" si="92"/>
        <v>2.0</v>
      </c>
      <c r="HE6" s="137">
        <v>3</v>
      </c>
      <c r="HF6" s="138">
        <v>3</v>
      </c>
      <c r="HG6" s="191">
        <v>6.6</v>
      </c>
      <c r="HH6" s="239">
        <v>7</v>
      </c>
      <c r="HI6" s="239"/>
      <c r="HJ6" s="116">
        <f t="shared" si="93"/>
        <v>6.8</v>
      </c>
      <c r="HK6" s="117">
        <f t="shared" si="94"/>
        <v>6.8</v>
      </c>
      <c r="HL6" s="118" t="str">
        <f t="shared" si="95"/>
        <v>C+</v>
      </c>
      <c r="HM6" s="119">
        <f t="shared" si="96"/>
        <v>2.5</v>
      </c>
      <c r="HN6" s="119" t="str">
        <f t="shared" si="97"/>
        <v>2.5</v>
      </c>
      <c r="HO6" s="137">
        <v>1</v>
      </c>
      <c r="HP6" s="138">
        <v>1</v>
      </c>
      <c r="HQ6" s="148">
        <v>5</v>
      </c>
      <c r="HR6" s="239">
        <v>7</v>
      </c>
      <c r="HS6" s="239"/>
      <c r="HT6" s="116">
        <f t="shared" si="98"/>
        <v>6.2</v>
      </c>
      <c r="HU6" s="117">
        <f t="shared" si="99"/>
        <v>6.2</v>
      </c>
      <c r="HV6" s="118" t="str">
        <f t="shared" si="100"/>
        <v>C</v>
      </c>
      <c r="HW6" s="119">
        <f t="shared" si="101"/>
        <v>2</v>
      </c>
      <c r="HX6" s="119" t="str">
        <f t="shared" si="102"/>
        <v>2.0</v>
      </c>
      <c r="HY6" s="137">
        <v>2</v>
      </c>
      <c r="HZ6" s="138">
        <v>2</v>
      </c>
      <c r="IA6" s="148">
        <v>5</v>
      </c>
      <c r="IB6" s="239">
        <v>6</v>
      </c>
      <c r="IC6" s="215"/>
      <c r="ID6" s="116">
        <f t="shared" si="103"/>
        <v>5.6</v>
      </c>
      <c r="IE6" s="117">
        <f t="shared" si="104"/>
        <v>5.6</v>
      </c>
      <c r="IF6" s="118" t="str">
        <f t="shared" si="105"/>
        <v>C</v>
      </c>
      <c r="IG6" s="119">
        <f t="shared" si="106"/>
        <v>2</v>
      </c>
      <c r="IH6" s="119" t="str">
        <f t="shared" si="107"/>
        <v>2.0</v>
      </c>
      <c r="II6" s="137">
        <v>2</v>
      </c>
      <c r="IJ6" s="138">
        <v>2</v>
      </c>
      <c r="IK6" s="148">
        <v>7</v>
      </c>
      <c r="IL6" s="189">
        <v>3</v>
      </c>
      <c r="IM6" s="189"/>
      <c r="IN6" s="116">
        <f t="shared" si="108"/>
        <v>4.5999999999999996</v>
      </c>
      <c r="IO6" s="117">
        <f t="shared" si="109"/>
        <v>4.5999999999999996</v>
      </c>
      <c r="IP6" s="118" t="str">
        <f t="shared" si="110"/>
        <v>D</v>
      </c>
      <c r="IQ6" s="119">
        <f t="shared" si="111"/>
        <v>1</v>
      </c>
      <c r="IR6" s="119" t="str">
        <f t="shared" si="112"/>
        <v>1.0</v>
      </c>
      <c r="IS6" s="137">
        <v>3</v>
      </c>
      <c r="IT6" s="138">
        <v>3</v>
      </c>
      <c r="IU6" s="191">
        <v>6.2</v>
      </c>
      <c r="IV6" s="189">
        <v>5</v>
      </c>
      <c r="IW6" s="189"/>
      <c r="IX6" s="116">
        <f t="shared" si="113"/>
        <v>5.5</v>
      </c>
      <c r="IY6" s="117">
        <f t="shared" si="114"/>
        <v>5.5</v>
      </c>
      <c r="IZ6" s="118" t="str">
        <f t="shared" si="115"/>
        <v>C</v>
      </c>
      <c r="JA6" s="119">
        <f t="shared" si="116"/>
        <v>2</v>
      </c>
      <c r="JB6" s="119" t="str">
        <f t="shared" si="117"/>
        <v>2.0</v>
      </c>
      <c r="JC6" s="137">
        <v>2</v>
      </c>
      <c r="JD6" s="138">
        <v>2</v>
      </c>
      <c r="JE6" s="301">
        <f t="shared" si="118"/>
        <v>17</v>
      </c>
      <c r="JF6" s="310">
        <f t="shared" si="119"/>
        <v>2.0882352941176472</v>
      </c>
      <c r="JG6" s="312" t="str">
        <f t="shared" si="120"/>
        <v>2.09</v>
      </c>
      <c r="JH6" s="130"/>
      <c r="JI6" s="130"/>
      <c r="JJ6" s="130"/>
      <c r="JK6" s="130"/>
      <c r="JL6" s="130"/>
      <c r="JM6" s="130"/>
      <c r="JN6" s="130"/>
      <c r="JO6" s="130"/>
      <c r="JP6" s="130"/>
      <c r="JQ6" s="131"/>
      <c r="JR6" s="129"/>
      <c r="JS6" s="130"/>
      <c r="JT6" s="130"/>
      <c r="JU6" s="130"/>
      <c r="JV6" s="130"/>
      <c r="JW6" s="130"/>
      <c r="JX6" s="130"/>
      <c r="JY6" s="130"/>
      <c r="JZ6" s="137">
        <v>2</v>
      </c>
      <c r="KA6" s="131"/>
    </row>
    <row r="7" spans="1:287" ht="18">
      <c r="A7" s="5">
        <v>7</v>
      </c>
      <c r="B7" s="64" t="s">
        <v>268</v>
      </c>
      <c r="C7" s="65" t="s">
        <v>287</v>
      </c>
      <c r="D7" s="69" t="s">
        <v>288</v>
      </c>
      <c r="E7" s="71" t="s">
        <v>289</v>
      </c>
      <c r="F7" s="71"/>
      <c r="G7" s="75" t="s">
        <v>356</v>
      </c>
      <c r="H7" s="66" t="s">
        <v>36</v>
      </c>
      <c r="I7" s="66" t="s">
        <v>67</v>
      </c>
      <c r="J7" s="225" t="s">
        <v>37</v>
      </c>
      <c r="K7" s="361" t="s">
        <v>159</v>
      </c>
      <c r="L7" s="361"/>
      <c r="M7" s="361"/>
      <c r="N7" s="361"/>
      <c r="O7" s="361"/>
      <c r="P7" s="361"/>
      <c r="Q7" s="361"/>
      <c r="R7" s="361"/>
      <c r="S7" s="361"/>
      <c r="T7" s="361"/>
      <c r="U7" s="361"/>
      <c r="V7" s="361"/>
      <c r="W7" s="361"/>
      <c r="X7" s="361"/>
      <c r="Y7" s="361"/>
      <c r="Z7" s="361"/>
      <c r="AA7" s="361"/>
      <c r="AB7" s="361"/>
      <c r="AC7" s="361"/>
      <c r="AD7" s="361"/>
      <c r="AE7" s="361"/>
      <c r="AF7" s="361"/>
      <c r="AG7" s="361"/>
      <c r="AH7" s="361"/>
      <c r="AI7" s="361"/>
      <c r="AJ7" s="361"/>
      <c r="AK7" s="361"/>
      <c r="AL7" s="361"/>
      <c r="AM7" s="361"/>
      <c r="AN7" s="361"/>
      <c r="AO7" s="361"/>
      <c r="AP7" s="361"/>
      <c r="AQ7" s="361"/>
      <c r="AR7" s="361"/>
      <c r="AS7" s="361"/>
      <c r="AT7" s="361"/>
      <c r="AU7" s="361"/>
      <c r="AV7" s="6">
        <v>7</v>
      </c>
      <c r="AW7" s="3" t="str">
        <f t="shared" si="4"/>
        <v>B</v>
      </c>
      <c r="AX7" s="4">
        <f t="shared" si="5"/>
        <v>3</v>
      </c>
      <c r="AY7" s="13" t="str">
        <f t="shared" si="6"/>
        <v>3.0</v>
      </c>
      <c r="AZ7" s="15">
        <v>6</v>
      </c>
      <c r="BA7" s="3" t="str">
        <f t="shared" si="7"/>
        <v>C</v>
      </c>
      <c r="BB7" s="4">
        <f t="shared" si="8"/>
        <v>2</v>
      </c>
      <c r="BC7" s="122" t="str">
        <f t="shared" si="9"/>
        <v>2.0</v>
      </c>
      <c r="BD7" s="191">
        <v>6.3</v>
      </c>
      <c r="BE7" s="189">
        <v>6</v>
      </c>
      <c r="BF7" s="189"/>
      <c r="BG7" s="116">
        <f t="shared" si="10"/>
        <v>6.1</v>
      </c>
      <c r="BH7" s="117">
        <f t="shared" si="11"/>
        <v>6.1</v>
      </c>
      <c r="BI7" s="118" t="str">
        <f t="shared" si="12"/>
        <v>C</v>
      </c>
      <c r="BJ7" s="119">
        <f t="shared" si="13"/>
        <v>2</v>
      </c>
      <c r="BK7" s="119" t="str">
        <f t="shared" si="14"/>
        <v>2.0</v>
      </c>
      <c r="BL7" s="137">
        <v>4</v>
      </c>
      <c r="BM7" s="138">
        <v>4</v>
      </c>
      <c r="BN7" s="148">
        <v>7.3</v>
      </c>
      <c r="BO7" s="189">
        <v>8</v>
      </c>
      <c r="BP7" s="189"/>
      <c r="BQ7" s="116">
        <f t="shared" si="15"/>
        <v>7.7</v>
      </c>
      <c r="BR7" s="117">
        <f t="shared" si="16"/>
        <v>7.7</v>
      </c>
      <c r="BS7" s="118" t="str">
        <f t="shared" si="17"/>
        <v>B</v>
      </c>
      <c r="BT7" s="119">
        <f t="shared" si="18"/>
        <v>3</v>
      </c>
      <c r="BU7" s="119" t="str">
        <f t="shared" si="19"/>
        <v>3.0</v>
      </c>
      <c r="BV7" s="137">
        <v>2</v>
      </c>
      <c r="BW7" s="138">
        <v>2</v>
      </c>
      <c r="BX7" s="212">
        <v>6.7</v>
      </c>
      <c r="BY7" s="256">
        <v>8</v>
      </c>
      <c r="BZ7" s="256"/>
      <c r="CA7" s="116">
        <f t="shared" si="20"/>
        <v>7.5</v>
      </c>
      <c r="CB7" s="117">
        <f t="shared" si="21"/>
        <v>7.5</v>
      </c>
      <c r="CC7" s="118" t="str">
        <f t="shared" si="22"/>
        <v>B</v>
      </c>
      <c r="CD7" s="119">
        <f t="shared" si="23"/>
        <v>3</v>
      </c>
      <c r="CE7" s="119" t="str">
        <f t="shared" si="24"/>
        <v>3.0</v>
      </c>
      <c r="CF7" s="137">
        <v>2</v>
      </c>
      <c r="CG7" s="138">
        <v>2</v>
      </c>
      <c r="CH7" s="212">
        <v>6.3</v>
      </c>
      <c r="CI7" s="225">
        <v>7</v>
      </c>
      <c r="CJ7" s="225"/>
      <c r="CK7" s="116">
        <f t="shared" si="25"/>
        <v>6.7</v>
      </c>
      <c r="CL7" s="117">
        <f t="shared" si="26"/>
        <v>6.7</v>
      </c>
      <c r="CM7" s="118" t="str">
        <f t="shared" si="27"/>
        <v>C+</v>
      </c>
      <c r="CN7" s="119">
        <f t="shared" si="28"/>
        <v>2.5</v>
      </c>
      <c r="CO7" s="119" t="str">
        <f t="shared" si="29"/>
        <v>2.5</v>
      </c>
      <c r="CP7" s="137">
        <v>1</v>
      </c>
      <c r="CQ7" s="138">
        <v>1</v>
      </c>
      <c r="CR7" s="212">
        <v>7.2</v>
      </c>
      <c r="CS7" s="230">
        <v>5</v>
      </c>
      <c r="CT7" s="230"/>
      <c r="CU7" s="116">
        <f t="shared" si="30"/>
        <v>5.9</v>
      </c>
      <c r="CV7" s="117">
        <f t="shared" si="31"/>
        <v>5.9</v>
      </c>
      <c r="CW7" s="118" t="str">
        <f t="shared" si="32"/>
        <v>C</v>
      </c>
      <c r="CX7" s="119">
        <f t="shared" si="33"/>
        <v>2</v>
      </c>
      <c r="CY7" s="119" t="str">
        <f t="shared" si="0"/>
        <v>2.0</v>
      </c>
      <c r="CZ7" s="137">
        <v>2</v>
      </c>
      <c r="DA7" s="138">
        <v>2</v>
      </c>
      <c r="DB7" s="148">
        <v>5.8</v>
      </c>
      <c r="DC7" s="239">
        <v>4</v>
      </c>
      <c r="DD7" s="239"/>
      <c r="DE7" s="116">
        <f t="shared" si="34"/>
        <v>4.7</v>
      </c>
      <c r="DF7" s="117">
        <f t="shared" si="35"/>
        <v>4.7</v>
      </c>
      <c r="DG7" s="118" t="str">
        <f t="shared" si="36"/>
        <v>D</v>
      </c>
      <c r="DH7" s="119">
        <f t="shared" si="37"/>
        <v>1</v>
      </c>
      <c r="DI7" s="119" t="str">
        <f t="shared" si="1"/>
        <v>1.0</v>
      </c>
      <c r="DJ7" s="137">
        <v>2</v>
      </c>
      <c r="DK7" s="138">
        <v>2</v>
      </c>
      <c r="DL7" s="301">
        <f t="shared" si="38"/>
        <v>13</v>
      </c>
      <c r="DM7" s="310">
        <f t="shared" si="39"/>
        <v>2.1923076923076925</v>
      </c>
      <c r="DN7" s="312" t="str">
        <f t="shared" si="40"/>
        <v>2.19</v>
      </c>
      <c r="DO7" s="296" t="str">
        <f t="shared" si="41"/>
        <v>Lên lớp</v>
      </c>
      <c r="DP7" s="297">
        <f t="shared" si="42"/>
        <v>13</v>
      </c>
      <c r="DQ7" s="298">
        <f t="shared" si="43"/>
        <v>2.1923076923076925</v>
      </c>
      <c r="DR7" s="296" t="str">
        <f t="shared" si="44"/>
        <v>Lên lớp</v>
      </c>
      <c r="DT7" s="148">
        <v>8</v>
      </c>
      <c r="DU7" s="239">
        <v>9</v>
      </c>
      <c r="DV7" s="239"/>
      <c r="DW7" s="116">
        <f t="shared" si="45"/>
        <v>8.6</v>
      </c>
      <c r="DX7" s="117">
        <f t="shared" si="46"/>
        <v>8.6</v>
      </c>
      <c r="DY7" s="118" t="str">
        <f t="shared" si="47"/>
        <v>A</v>
      </c>
      <c r="DZ7" s="119">
        <f t="shared" si="48"/>
        <v>4</v>
      </c>
      <c r="EA7" s="119" t="str">
        <f t="shared" si="49"/>
        <v>4.0</v>
      </c>
      <c r="EB7" s="137">
        <v>3</v>
      </c>
      <c r="EC7" s="138">
        <v>3</v>
      </c>
      <c r="ED7" s="148">
        <v>5.3</v>
      </c>
      <c r="EE7" s="239">
        <v>4</v>
      </c>
      <c r="EF7" s="239"/>
      <c r="EG7" s="116">
        <f t="shared" si="50"/>
        <v>4.5</v>
      </c>
      <c r="EH7" s="117">
        <f t="shared" si="51"/>
        <v>4.5</v>
      </c>
      <c r="EI7" s="118" t="str">
        <f t="shared" si="52"/>
        <v>D</v>
      </c>
      <c r="EJ7" s="119">
        <f t="shared" si="53"/>
        <v>1</v>
      </c>
      <c r="EK7" s="119" t="str">
        <f t="shared" si="54"/>
        <v>1.0</v>
      </c>
      <c r="EL7" s="137">
        <v>3</v>
      </c>
      <c r="EM7" s="138">
        <v>3</v>
      </c>
      <c r="EN7" s="395">
        <v>6.8</v>
      </c>
      <c r="EO7" s="230">
        <v>5</v>
      </c>
      <c r="EP7" s="230"/>
      <c r="EQ7" s="116">
        <f t="shared" si="55"/>
        <v>5.7</v>
      </c>
      <c r="ER7" s="117">
        <f t="shared" si="56"/>
        <v>5.7</v>
      </c>
      <c r="ES7" s="118" t="str">
        <f t="shared" si="57"/>
        <v>C</v>
      </c>
      <c r="ET7" s="119">
        <f t="shared" si="58"/>
        <v>2</v>
      </c>
      <c r="EU7" s="119" t="str">
        <f t="shared" si="59"/>
        <v>2.0</v>
      </c>
      <c r="EV7" s="137">
        <v>2</v>
      </c>
      <c r="EW7" s="138">
        <v>2</v>
      </c>
      <c r="EX7" s="209">
        <v>6.3</v>
      </c>
      <c r="EY7" s="239">
        <v>5</v>
      </c>
      <c r="EZ7" s="239"/>
      <c r="FA7" s="116">
        <f t="shared" si="60"/>
        <v>5.5</v>
      </c>
      <c r="FB7" s="117">
        <f t="shared" si="61"/>
        <v>5.5</v>
      </c>
      <c r="FC7" s="118" t="str">
        <f t="shared" si="62"/>
        <v>C</v>
      </c>
      <c r="FD7" s="119">
        <f t="shared" si="2"/>
        <v>2</v>
      </c>
      <c r="FE7" s="119" t="str">
        <f t="shared" si="3"/>
        <v>2.0</v>
      </c>
      <c r="FF7" s="137">
        <v>3</v>
      </c>
      <c r="FG7" s="138">
        <v>3</v>
      </c>
      <c r="FH7" s="200">
        <v>6.6</v>
      </c>
      <c r="FI7" s="239">
        <v>7</v>
      </c>
      <c r="FJ7" s="239"/>
      <c r="FK7" s="116">
        <f t="shared" si="63"/>
        <v>6.8</v>
      </c>
      <c r="FL7" s="117">
        <f t="shared" si="64"/>
        <v>6.8</v>
      </c>
      <c r="FM7" s="118" t="str">
        <f t="shared" si="65"/>
        <v>C+</v>
      </c>
      <c r="FN7" s="119">
        <f t="shared" si="66"/>
        <v>2.5</v>
      </c>
      <c r="FO7" s="119" t="str">
        <f t="shared" si="67"/>
        <v>2.5</v>
      </c>
      <c r="FP7" s="137">
        <v>2</v>
      </c>
      <c r="FQ7" s="138">
        <v>2</v>
      </c>
      <c r="FR7" s="301">
        <f t="shared" si="68"/>
        <v>13</v>
      </c>
      <c r="FS7" s="310">
        <f t="shared" si="69"/>
        <v>2.3076923076923075</v>
      </c>
      <c r="FT7" s="312" t="str">
        <f t="shared" si="70"/>
        <v>2.31</v>
      </c>
      <c r="FU7" s="189" t="str">
        <f t="shared" si="71"/>
        <v>Lên lớp</v>
      </c>
      <c r="FV7" s="526">
        <f t="shared" si="72"/>
        <v>26</v>
      </c>
      <c r="FW7" s="310">
        <f t="shared" si="73"/>
        <v>2.25</v>
      </c>
      <c r="FX7" s="312" t="str">
        <f t="shared" si="74"/>
        <v>2.25</v>
      </c>
      <c r="FY7" s="527">
        <f t="shared" si="75"/>
        <v>26</v>
      </c>
      <c r="FZ7" s="528">
        <f t="shared" si="76"/>
        <v>2.25</v>
      </c>
      <c r="GA7" s="529" t="str">
        <f t="shared" si="77"/>
        <v>Lên lớp</v>
      </c>
      <c r="GB7" s="131"/>
      <c r="GC7" s="209">
        <v>6.3</v>
      </c>
      <c r="GD7" s="239">
        <v>9</v>
      </c>
      <c r="GE7" s="239"/>
      <c r="GF7" s="116">
        <f t="shared" si="78"/>
        <v>7.9</v>
      </c>
      <c r="GG7" s="117">
        <f t="shared" si="79"/>
        <v>7.9</v>
      </c>
      <c r="GH7" s="118" t="str">
        <f t="shared" si="80"/>
        <v>B</v>
      </c>
      <c r="GI7" s="119">
        <f t="shared" si="81"/>
        <v>3</v>
      </c>
      <c r="GJ7" s="119" t="str">
        <f t="shared" si="82"/>
        <v>3.0</v>
      </c>
      <c r="GK7" s="137">
        <v>2</v>
      </c>
      <c r="GL7" s="138">
        <v>2</v>
      </c>
      <c r="GM7" s="209">
        <v>6.6</v>
      </c>
      <c r="GN7" s="285"/>
      <c r="GO7" s="239">
        <v>1</v>
      </c>
      <c r="GP7" s="116">
        <f t="shared" si="83"/>
        <v>2.6</v>
      </c>
      <c r="GQ7" s="117">
        <f t="shared" si="84"/>
        <v>3.2</v>
      </c>
      <c r="GR7" s="118" t="str">
        <f t="shared" si="85"/>
        <v>F</v>
      </c>
      <c r="GS7" s="119">
        <f t="shared" si="86"/>
        <v>0</v>
      </c>
      <c r="GT7" s="119" t="str">
        <f t="shared" si="87"/>
        <v>0.0</v>
      </c>
      <c r="GU7" s="137">
        <v>2</v>
      </c>
      <c r="GV7" s="138"/>
      <c r="GW7" s="148">
        <v>6.8</v>
      </c>
      <c r="GX7" s="239">
        <v>7</v>
      </c>
      <c r="GY7" s="239"/>
      <c r="GZ7" s="116">
        <f t="shared" si="88"/>
        <v>6.9</v>
      </c>
      <c r="HA7" s="117">
        <f t="shared" si="89"/>
        <v>6.9</v>
      </c>
      <c r="HB7" s="118" t="str">
        <f t="shared" si="90"/>
        <v>C+</v>
      </c>
      <c r="HC7" s="119">
        <f t="shared" si="91"/>
        <v>2.5</v>
      </c>
      <c r="HD7" s="119" t="str">
        <f t="shared" si="92"/>
        <v>2.5</v>
      </c>
      <c r="HE7" s="137">
        <v>3</v>
      </c>
      <c r="HF7" s="138">
        <v>3</v>
      </c>
      <c r="HG7" s="191">
        <v>6.2</v>
      </c>
      <c r="HH7" s="239">
        <v>5</v>
      </c>
      <c r="HI7" s="239"/>
      <c r="HJ7" s="116">
        <f t="shared" si="93"/>
        <v>5.5</v>
      </c>
      <c r="HK7" s="117">
        <f t="shared" si="94"/>
        <v>5.5</v>
      </c>
      <c r="HL7" s="118" t="str">
        <f t="shared" si="95"/>
        <v>C</v>
      </c>
      <c r="HM7" s="119">
        <f t="shared" si="96"/>
        <v>2</v>
      </c>
      <c r="HN7" s="119" t="str">
        <f t="shared" si="97"/>
        <v>2.0</v>
      </c>
      <c r="HO7" s="137">
        <v>1</v>
      </c>
      <c r="HP7" s="138">
        <v>1</v>
      </c>
      <c r="HQ7" s="148">
        <v>5</v>
      </c>
      <c r="HR7" s="239">
        <v>5</v>
      </c>
      <c r="HS7" s="239"/>
      <c r="HT7" s="116">
        <f t="shared" si="98"/>
        <v>5</v>
      </c>
      <c r="HU7" s="117">
        <f t="shared" si="99"/>
        <v>5</v>
      </c>
      <c r="HV7" s="118" t="str">
        <f t="shared" si="100"/>
        <v>D+</v>
      </c>
      <c r="HW7" s="119">
        <f t="shared" si="101"/>
        <v>1.5</v>
      </c>
      <c r="HX7" s="119" t="str">
        <f t="shared" si="102"/>
        <v>1.5</v>
      </c>
      <c r="HY7" s="137">
        <v>2</v>
      </c>
      <c r="HZ7" s="138">
        <v>2</v>
      </c>
      <c r="IA7" s="148">
        <v>5</v>
      </c>
      <c r="IB7" s="239">
        <v>6</v>
      </c>
      <c r="IC7" s="215"/>
      <c r="ID7" s="116">
        <f t="shared" si="103"/>
        <v>5.6</v>
      </c>
      <c r="IE7" s="117">
        <f t="shared" si="104"/>
        <v>5.6</v>
      </c>
      <c r="IF7" s="118" t="str">
        <f t="shared" si="105"/>
        <v>C</v>
      </c>
      <c r="IG7" s="119">
        <f t="shared" si="106"/>
        <v>2</v>
      </c>
      <c r="IH7" s="119" t="str">
        <f t="shared" si="107"/>
        <v>2.0</v>
      </c>
      <c r="II7" s="137">
        <v>2</v>
      </c>
      <c r="IJ7" s="138">
        <v>2</v>
      </c>
      <c r="IK7" s="148">
        <v>5.9</v>
      </c>
      <c r="IL7" s="189">
        <v>7</v>
      </c>
      <c r="IM7" s="189"/>
      <c r="IN7" s="116">
        <f t="shared" si="108"/>
        <v>6.6</v>
      </c>
      <c r="IO7" s="117">
        <f t="shared" si="109"/>
        <v>6.6</v>
      </c>
      <c r="IP7" s="118" t="str">
        <f t="shared" si="110"/>
        <v>C+</v>
      </c>
      <c r="IQ7" s="119">
        <f t="shared" si="111"/>
        <v>2.5</v>
      </c>
      <c r="IR7" s="119" t="str">
        <f t="shared" si="112"/>
        <v>2.5</v>
      </c>
      <c r="IS7" s="137">
        <v>3</v>
      </c>
      <c r="IT7" s="138">
        <v>3</v>
      </c>
      <c r="IU7" s="191">
        <v>5.4</v>
      </c>
      <c r="IV7" s="189">
        <v>7</v>
      </c>
      <c r="IW7" s="189"/>
      <c r="IX7" s="116">
        <f t="shared" si="113"/>
        <v>6.4</v>
      </c>
      <c r="IY7" s="117">
        <f t="shared" si="114"/>
        <v>6.4</v>
      </c>
      <c r="IZ7" s="118" t="str">
        <f t="shared" si="115"/>
        <v>C</v>
      </c>
      <c r="JA7" s="119">
        <f t="shared" si="116"/>
        <v>2</v>
      </c>
      <c r="JB7" s="119" t="str">
        <f t="shared" si="117"/>
        <v>2.0</v>
      </c>
      <c r="JC7" s="137">
        <v>2</v>
      </c>
      <c r="JD7" s="138">
        <v>2</v>
      </c>
      <c r="JE7" s="301">
        <f t="shared" si="118"/>
        <v>17</v>
      </c>
      <c r="JF7" s="310">
        <f t="shared" si="119"/>
        <v>2</v>
      </c>
      <c r="JG7" s="312" t="str">
        <f t="shared" si="120"/>
        <v>2.00</v>
      </c>
      <c r="JH7" s="130"/>
      <c r="JI7" s="130"/>
      <c r="JJ7" s="130"/>
      <c r="JK7" s="130"/>
      <c r="JL7" s="130"/>
      <c r="JM7" s="130"/>
      <c r="JN7" s="130"/>
      <c r="JO7" s="130"/>
      <c r="JP7" s="130"/>
      <c r="JQ7" s="131"/>
      <c r="JR7" s="129"/>
      <c r="JS7" s="130"/>
      <c r="JT7" s="130"/>
      <c r="JU7" s="130"/>
      <c r="JV7" s="130"/>
      <c r="JW7" s="130"/>
      <c r="JX7" s="130"/>
      <c r="JY7" s="130"/>
      <c r="JZ7" s="137">
        <v>2</v>
      </c>
      <c r="KA7" s="131"/>
    </row>
    <row r="8" spans="1:287" ht="18">
      <c r="A8" s="5">
        <v>8</v>
      </c>
      <c r="B8" s="64" t="s">
        <v>268</v>
      </c>
      <c r="C8" s="65" t="s">
        <v>290</v>
      </c>
      <c r="D8" s="69" t="s">
        <v>291</v>
      </c>
      <c r="E8" s="71" t="s">
        <v>30</v>
      </c>
      <c r="F8" s="71"/>
      <c r="G8" s="75" t="s">
        <v>357</v>
      </c>
      <c r="H8" s="66" t="s">
        <v>36</v>
      </c>
      <c r="I8" s="66" t="s">
        <v>292</v>
      </c>
      <c r="J8" s="225" t="s">
        <v>37</v>
      </c>
      <c r="K8" s="361" t="s">
        <v>159</v>
      </c>
      <c r="L8" s="361"/>
      <c r="M8" s="361"/>
      <c r="N8" s="361"/>
      <c r="O8" s="361"/>
      <c r="P8" s="361"/>
      <c r="Q8" s="361"/>
      <c r="R8" s="361"/>
      <c r="S8" s="361"/>
      <c r="T8" s="361"/>
      <c r="U8" s="361"/>
      <c r="V8" s="361"/>
      <c r="W8" s="361"/>
      <c r="X8" s="361"/>
      <c r="Y8" s="361"/>
      <c r="Z8" s="361"/>
      <c r="AA8" s="361"/>
      <c r="AB8" s="361"/>
      <c r="AC8" s="361"/>
      <c r="AD8" s="361"/>
      <c r="AE8" s="361"/>
      <c r="AF8" s="361"/>
      <c r="AG8" s="361"/>
      <c r="AH8" s="361"/>
      <c r="AI8" s="361"/>
      <c r="AJ8" s="361"/>
      <c r="AK8" s="361"/>
      <c r="AL8" s="361"/>
      <c r="AM8" s="361"/>
      <c r="AN8" s="361"/>
      <c r="AO8" s="361"/>
      <c r="AP8" s="361"/>
      <c r="AQ8" s="361"/>
      <c r="AR8" s="361"/>
      <c r="AS8" s="361"/>
      <c r="AT8" s="361"/>
      <c r="AU8" s="361"/>
      <c r="AV8" s="6">
        <v>5</v>
      </c>
      <c r="AW8" s="3" t="str">
        <f t="shared" si="4"/>
        <v>D+</v>
      </c>
      <c r="AX8" s="4">
        <f t="shared" si="5"/>
        <v>1.5</v>
      </c>
      <c r="AY8" s="13" t="str">
        <f t="shared" si="6"/>
        <v>1.5</v>
      </c>
      <c r="AZ8" s="15">
        <v>6</v>
      </c>
      <c r="BA8" s="3" t="str">
        <f t="shared" si="7"/>
        <v>C</v>
      </c>
      <c r="BB8" s="4">
        <f t="shared" si="8"/>
        <v>2</v>
      </c>
      <c r="BC8" s="122" t="str">
        <f t="shared" si="9"/>
        <v>2.0</v>
      </c>
      <c r="BD8" s="191">
        <v>6.2</v>
      </c>
      <c r="BE8" s="189">
        <v>2</v>
      </c>
      <c r="BF8" s="189">
        <v>5</v>
      </c>
      <c r="BG8" s="116">
        <f t="shared" si="10"/>
        <v>3.7</v>
      </c>
      <c r="BH8" s="117">
        <f t="shared" si="11"/>
        <v>5.5</v>
      </c>
      <c r="BI8" s="118" t="str">
        <f t="shared" si="12"/>
        <v>C</v>
      </c>
      <c r="BJ8" s="119">
        <f t="shared" si="13"/>
        <v>2</v>
      </c>
      <c r="BK8" s="119" t="str">
        <f t="shared" si="14"/>
        <v>2.0</v>
      </c>
      <c r="BL8" s="137">
        <v>4</v>
      </c>
      <c r="BM8" s="138">
        <v>4</v>
      </c>
      <c r="BN8" s="148">
        <v>5.7</v>
      </c>
      <c r="BO8" s="189">
        <v>7</v>
      </c>
      <c r="BP8" s="189"/>
      <c r="BQ8" s="116">
        <f t="shared" si="15"/>
        <v>6.5</v>
      </c>
      <c r="BR8" s="117">
        <f t="shared" si="16"/>
        <v>6.5</v>
      </c>
      <c r="BS8" s="118" t="str">
        <f t="shared" si="17"/>
        <v>C+</v>
      </c>
      <c r="BT8" s="119">
        <f t="shared" si="18"/>
        <v>2.5</v>
      </c>
      <c r="BU8" s="119" t="str">
        <f t="shared" si="19"/>
        <v>2.5</v>
      </c>
      <c r="BV8" s="137">
        <v>2</v>
      </c>
      <c r="BW8" s="138">
        <v>2</v>
      </c>
      <c r="BX8" s="212">
        <v>5.7</v>
      </c>
      <c r="BY8" s="256">
        <v>5</v>
      </c>
      <c r="BZ8" s="256"/>
      <c r="CA8" s="116">
        <f t="shared" si="20"/>
        <v>5.3</v>
      </c>
      <c r="CB8" s="117">
        <f t="shared" si="21"/>
        <v>5.3</v>
      </c>
      <c r="CC8" s="118" t="str">
        <f t="shared" si="22"/>
        <v>D+</v>
      </c>
      <c r="CD8" s="119">
        <f t="shared" si="23"/>
        <v>1.5</v>
      </c>
      <c r="CE8" s="119" t="str">
        <f t="shared" si="24"/>
        <v>1.5</v>
      </c>
      <c r="CF8" s="137">
        <v>2</v>
      </c>
      <c r="CG8" s="138">
        <v>2</v>
      </c>
      <c r="CH8" s="212">
        <v>6</v>
      </c>
      <c r="CI8" s="225">
        <v>7</v>
      </c>
      <c r="CJ8" s="225"/>
      <c r="CK8" s="116">
        <f t="shared" si="25"/>
        <v>6.6</v>
      </c>
      <c r="CL8" s="117">
        <f t="shared" si="26"/>
        <v>6.6</v>
      </c>
      <c r="CM8" s="118" t="str">
        <f t="shared" si="27"/>
        <v>C+</v>
      </c>
      <c r="CN8" s="119">
        <f t="shared" si="28"/>
        <v>2.5</v>
      </c>
      <c r="CO8" s="119" t="str">
        <f t="shared" si="29"/>
        <v>2.5</v>
      </c>
      <c r="CP8" s="137">
        <v>1</v>
      </c>
      <c r="CQ8" s="138">
        <v>1</v>
      </c>
      <c r="CR8" s="542">
        <v>6.4</v>
      </c>
      <c r="CS8" s="377">
        <v>4</v>
      </c>
      <c r="CT8" s="377"/>
      <c r="CU8" s="543">
        <f t="shared" si="30"/>
        <v>5</v>
      </c>
      <c r="CV8" s="544">
        <f t="shared" si="31"/>
        <v>5</v>
      </c>
      <c r="CW8" s="545" t="str">
        <f t="shared" si="32"/>
        <v>D+</v>
      </c>
      <c r="CX8" s="119">
        <f t="shared" si="33"/>
        <v>1.5</v>
      </c>
      <c r="CY8" s="119" t="str">
        <f t="shared" si="0"/>
        <v>1.5</v>
      </c>
      <c r="CZ8" s="137">
        <v>2</v>
      </c>
      <c r="DA8" s="138">
        <v>2</v>
      </c>
      <c r="DB8" s="148">
        <v>5.4</v>
      </c>
      <c r="DC8" s="285"/>
      <c r="DD8" s="239">
        <v>4</v>
      </c>
      <c r="DE8" s="116">
        <f t="shared" si="34"/>
        <v>2.2000000000000002</v>
      </c>
      <c r="DF8" s="117">
        <f t="shared" si="35"/>
        <v>4.5999999999999996</v>
      </c>
      <c r="DG8" s="118" t="str">
        <f t="shared" si="36"/>
        <v>D</v>
      </c>
      <c r="DH8" s="119">
        <f t="shared" si="37"/>
        <v>1</v>
      </c>
      <c r="DI8" s="119" t="str">
        <f t="shared" si="1"/>
        <v>1.0</v>
      </c>
      <c r="DJ8" s="137">
        <v>2</v>
      </c>
      <c r="DK8" s="138">
        <v>2</v>
      </c>
      <c r="DL8" s="301">
        <f t="shared" si="38"/>
        <v>13</v>
      </c>
      <c r="DM8" s="310">
        <f t="shared" si="39"/>
        <v>1.8076923076923077</v>
      </c>
      <c r="DN8" s="312" t="str">
        <f t="shared" si="40"/>
        <v>1.81</v>
      </c>
      <c r="DO8" s="296" t="str">
        <f t="shared" si="41"/>
        <v>Lên lớp</v>
      </c>
      <c r="DP8" s="297">
        <f t="shared" si="42"/>
        <v>13</v>
      </c>
      <c r="DQ8" s="298">
        <f t="shared" si="43"/>
        <v>1.8076923076923077</v>
      </c>
      <c r="DR8" s="296" t="str">
        <f t="shared" si="44"/>
        <v>Lên lớp</v>
      </c>
      <c r="DT8" s="148">
        <v>6.6</v>
      </c>
      <c r="DU8" s="239">
        <v>7</v>
      </c>
      <c r="DV8" s="239"/>
      <c r="DW8" s="116">
        <f t="shared" si="45"/>
        <v>6.8</v>
      </c>
      <c r="DX8" s="117">
        <f t="shared" si="46"/>
        <v>6.8</v>
      </c>
      <c r="DY8" s="118" t="str">
        <f t="shared" si="47"/>
        <v>C+</v>
      </c>
      <c r="DZ8" s="119">
        <f t="shared" si="48"/>
        <v>2.5</v>
      </c>
      <c r="EA8" s="119" t="str">
        <f t="shared" si="49"/>
        <v>2.5</v>
      </c>
      <c r="EB8" s="137">
        <v>3</v>
      </c>
      <c r="EC8" s="138">
        <v>3</v>
      </c>
      <c r="ED8" s="171">
        <v>2.1</v>
      </c>
      <c r="EE8" s="239"/>
      <c r="EF8" s="239"/>
      <c r="EG8" s="116">
        <f t="shared" si="50"/>
        <v>0.8</v>
      </c>
      <c r="EH8" s="117">
        <f t="shared" si="51"/>
        <v>0.8</v>
      </c>
      <c r="EI8" s="118" t="str">
        <f t="shared" si="52"/>
        <v>F</v>
      </c>
      <c r="EJ8" s="119">
        <f t="shared" si="53"/>
        <v>0</v>
      </c>
      <c r="EK8" s="119" t="str">
        <f t="shared" si="54"/>
        <v>0.0</v>
      </c>
      <c r="EL8" s="137">
        <v>3</v>
      </c>
      <c r="EM8" s="138"/>
      <c r="EN8" s="395">
        <v>5.8</v>
      </c>
      <c r="EO8" s="494"/>
      <c r="EP8" s="230">
        <v>5</v>
      </c>
      <c r="EQ8" s="116">
        <f t="shared" si="55"/>
        <v>2.2999999999999998</v>
      </c>
      <c r="ER8" s="117">
        <f t="shared" si="56"/>
        <v>5.3</v>
      </c>
      <c r="ES8" s="118" t="str">
        <f t="shared" si="57"/>
        <v>D+</v>
      </c>
      <c r="ET8" s="119">
        <f t="shared" si="58"/>
        <v>1.5</v>
      </c>
      <c r="EU8" s="119" t="str">
        <f t="shared" si="59"/>
        <v>1.5</v>
      </c>
      <c r="EV8" s="137">
        <v>2</v>
      </c>
      <c r="EW8" s="138">
        <v>2</v>
      </c>
      <c r="EX8" s="415">
        <v>5.0999999999999996</v>
      </c>
      <c r="EY8" s="239">
        <v>3</v>
      </c>
      <c r="EZ8" s="239">
        <v>0</v>
      </c>
      <c r="FA8" s="116">
        <f t="shared" si="60"/>
        <v>3.8</v>
      </c>
      <c r="FB8" s="117">
        <f t="shared" si="61"/>
        <v>3.8</v>
      </c>
      <c r="FC8" s="118" t="str">
        <f t="shared" si="62"/>
        <v>F</v>
      </c>
      <c r="FD8" s="119">
        <f t="shared" si="2"/>
        <v>0</v>
      </c>
      <c r="FE8" s="119" t="str">
        <f t="shared" si="3"/>
        <v>0.0</v>
      </c>
      <c r="FF8" s="137">
        <v>3</v>
      </c>
      <c r="FG8" s="138"/>
      <c r="FH8" s="200">
        <v>5.8</v>
      </c>
      <c r="FI8" s="239">
        <v>6</v>
      </c>
      <c r="FJ8" s="239"/>
      <c r="FK8" s="116">
        <f t="shared" si="63"/>
        <v>5.9</v>
      </c>
      <c r="FL8" s="117">
        <f t="shared" si="64"/>
        <v>5.9</v>
      </c>
      <c r="FM8" s="118" t="str">
        <f t="shared" si="65"/>
        <v>C</v>
      </c>
      <c r="FN8" s="119">
        <f t="shared" si="66"/>
        <v>2</v>
      </c>
      <c r="FO8" s="119" t="str">
        <f t="shared" si="67"/>
        <v>2.0</v>
      </c>
      <c r="FP8" s="137">
        <v>2</v>
      </c>
      <c r="FQ8" s="138">
        <v>2</v>
      </c>
      <c r="FR8" s="301">
        <f t="shared" si="68"/>
        <v>13</v>
      </c>
      <c r="FS8" s="310">
        <f t="shared" si="69"/>
        <v>1.1153846153846154</v>
      </c>
      <c r="FT8" s="312" t="str">
        <f t="shared" si="70"/>
        <v>1.12</v>
      </c>
      <c r="FU8" s="189" t="str">
        <f t="shared" si="71"/>
        <v>Lên lớp</v>
      </c>
      <c r="FV8" s="526">
        <f t="shared" si="72"/>
        <v>26</v>
      </c>
      <c r="FW8" s="310">
        <f t="shared" si="73"/>
        <v>1.4615384615384615</v>
      </c>
      <c r="FX8" s="312" t="str">
        <f t="shared" si="74"/>
        <v>1.46</v>
      </c>
      <c r="FY8" s="527">
        <f t="shared" si="75"/>
        <v>20</v>
      </c>
      <c r="FZ8" s="528">
        <f t="shared" si="76"/>
        <v>1.9</v>
      </c>
      <c r="GA8" s="529" t="str">
        <f t="shared" si="77"/>
        <v>Lên lớp</v>
      </c>
      <c r="GB8" s="131"/>
      <c r="GC8" s="209">
        <v>6</v>
      </c>
      <c r="GD8" s="239">
        <v>6</v>
      </c>
      <c r="GE8" s="239"/>
      <c r="GF8" s="116">
        <f t="shared" si="78"/>
        <v>6</v>
      </c>
      <c r="GG8" s="117">
        <f t="shared" si="79"/>
        <v>6</v>
      </c>
      <c r="GH8" s="118" t="str">
        <f t="shared" si="80"/>
        <v>C</v>
      </c>
      <c r="GI8" s="119">
        <f t="shared" si="81"/>
        <v>2</v>
      </c>
      <c r="GJ8" s="119" t="str">
        <f t="shared" si="82"/>
        <v>2.0</v>
      </c>
      <c r="GK8" s="137">
        <v>2</v>
      </c>
      <c r="GL8" s="138">
        <v>2</v>
      </c>
      <c r="GM8" s="414">
        <v>0</v>
      </c>
      <c r="GN8" s="239"/>
      <c r="GO8" s="239"/>
      <c r="GP8" s="116">
        <f t="shared" si="83"/>
        <v>0</v>
      </c>
      <c r="GQ8" s="117">
        <f t="shared" si="84"/>
        <v>0</v>
      </c>
      <c r="GR8" s="118" t="str">
        <f t="shared" si="85"/>
        <v>F</v>
      </c>
      <c r="GS8" s="119">
        <f t="shared" si="86"/>
        <v>0</v>
      </c>
      <c r="GT8" s="119" t="str">
        <f t="shared" si="87"/>
        <v>0.0</v>
      </c>
      <c r="GU8" s="137">
        <v>2</v>
      </c>
      <c r="GV8" s="138"/>
      <c r="GW8" s="148">
        <v>5</v>
      </c>
      <c r="GX8" s="239">
        <v>4</v>
      </c>
      <c r="GY8" s="239"/>
      <c r="GZ8" s="116">
        <f t="shared" si="88"/>
        <v>4.4000000000000004</v>
      </c>
      <c r="HA8" s="117">
        <f t="shared" si="89"/>
        <v>4.4000000000000004</v>
      </c>
      <c r="HB8" s="118" t="str">
        <f t="shared" si="90"/>
        <v>D</v>
      </c>
      <c r="HC8" s="119">
        <f t="shared" si="91"/>
        <v>1</v>
      </c>
      <c r="HD8" s="119" t="str">
        <f t="shared" si="92"/>
        <v>1.0</v>
      </c>
      <c r="HE8" s="137">
        <v>3</v>
      </c>
      <c r="HF8" s="138">
        <v>3</v>
      </c>
      <c r="HG8" s="191">
        <v>5.4</v>
      </c>
      <c r="HH8" s="239">
        <v>6</v>
      </c>
      <c r="HI8" s="239"/>
      <c r="HJ8" s="116">
        <f t="shared" si="93"/>
        <v>5.8</v>
      </c>
      <c r="HK8" s="117">
        <f t="shared" si="94"/>
        <v>5.8</v>
      </c>
      <c r="HL8" s="118" t="str">
        <f t="shared" si="95"/>
        <v>C</v>
      </c>
      <c r="HM8" s="119">
        <f t="shared" si="96"/>
        <v>2</v>
      </c>
      <c r="HN8" s="119" t="str">
        <f t="shared" si="97"/>
        <v>2.0</v>
      </c>
      <c r="HO8" s="137">
        <v>1</v>
      </c>
      <c r="HP8" s="138">
        <v>1</v>
      </c>
      <c r="HQ8" s="171"/>
      <c r="HR8" s="239"/>
      <c r="HS8" s="239"/>
      <c r="HT8" s="116">
        <f t="shared" si="98"/>
        <v>0</v>
      </c>
      <c r="HU8" s="117">
        <f t="shared" si="99"/>
        <v>0</v>
      </c>
      <c r="HV8" s="118" t="str">
        <f t="shared" si="100"/>
        <v>F</v>
      </c>
      <c r="HW8" s="119">
        <f t="shared" si="101"/>
        <v>0</v>
      </c>
      <c r="HX8" s="119" t="str">
        <f t="shared" si="102"/>
        <v>0.0</v>
      </c>
      <c r="HY8" s="137">
        <v>2</v>
      </c>
      <c r="HZ8" s="138"/>
      <c r="IA8" s="171">
        <v>0</v>
      </c>
      <c r="IB8" s="239"/>
      <c r="IC8" s="215"/>
      <c r="ID8" s="116">
        <f t="shared" si="103"/>
        <v>0</v>
      </c>
      <c r="IE8" s="117">
        <f t="shared" si="104"/>
        <v>0</v>
      </c>
      <c r="IF8" s="118" t="str">
        <f t="shared" si="105"/>
        <v>F</v>
      </c>
      <c r="IG8" s="119">
        <f t="shared" si="106"/>
        <v>0</v>
      </c>
      <c r="IH8" s="119" t="str">
        <f t="shared" si="107"/>
        <v>0.0</v>
      </c>
      <c r="II8" s="137">
        <v>2</v>
      </c>
      <c r="IJ8" s="138"/>
      <c r="IK8" s="171">
        <v>0</v>
      </c>
      <c r="IL8" s="189"/>
      <c r="IM8" s="189"/>
      <c r="IN8" s="116">
        <f t="shared" si="108"/>
        <v>0</v>
      </c>
      <c r="IO8" s="117">
        <f t="shared" si="109"/>
        <v>0</v>
      </c>
      <c r="IP8" s="118" t="str">
        <f t="shared" si="110"/>
        <v>F</v>
      </c>
      <c r="IQ8" s="119">
        <f t="shared" si="111"/>
        <v>0</v>
      </c>
      <c r="IR8" s="119" t="str">
        <f t="shared" si="112"/>
        <v>0.0</v>
      </c>
      <c r="IS8" s="137">
        <v>3</v>
      </c>
      <c r="IT8" s="138"/>
      <c r="IU8" s="325">
        <v>0.8</v>
      </c>
      <c r="IV8" s="189"/>
      <c r="IW8" s="189"/>
      <c r="IX8" s="116">
        <f t="shared" si="113"/>
        <v>0.3</v>
      </c>
      <c r="IY8" s="117">
        <f t="shared" si="114"/>
        <v>0.3</v>
      </c>
      <c r="IZ8" s="118" t="str">
        <f t="shared" si="115"/>
        <v>F</v>
      </c>
      <c r="JA8" s="119">
        <f t="shared" si="116"/>
        <v>0</v>
      </c>
      <c r="JB8" s="119" t="str">
        <f t="shared" si="117"/>
        <v>0.0</v>
      </c>
      <c r="JC8" s="137">
        <v>2</v>
      </c>
      <c r="JD8" s="138"/>
      <c r="JE8" s="301">
        <f t="shared" si="118"/>
        <v>17</v>
      </c>
      <c r="JF8" s="310">
        <f t="shared" si="119"/>
        <v>0.52941176470588236</v>
      </c>
      <c r="JG8" s="312" t="str">
        <f t="shared" si="120"/>
        <v>0.53</v>
      </c>
      <c r="JH8" s="130"/>
      <c r="JI8" s="130"/>
      <c r="JJ8" s="130"/>
      <c r="JK8" s="130"/>
      <c r="JL8" s="130"/>
      <c r="JM8" s="130"/>
      <c r="JN8" s="130"/>
      <c r="JO8" s="130"/>
      <c r="JP8" s="130"/>
      <c r="JQ8" s="131"/>
      <c r="JR8" s="129"/>
      <c r="JS8" s="130"/>
      <c r="JT8" s="130"/>
      <c r="JU8" s="130"/>
      <c r="JV8" s="130"/>
      <c r="JW8" s="130"/>
      <c r="JX8" s="130"/>
      <c r="JY8" s="130"/>
      <c r="JZ8" s="137">
        <v>2</v>
      </c>
      <c r="KA8" s="131"/>
    </row>
    <row r="9" spans="1:287" ht="18">
      <c r="A9" s="5">
        <v>9</v>
      </c>
      <c r="B9" s="64" t="s">
        <v>268</v>
      </c>
      <c r="C9" s="65" t="s">
        <v>293</v>
      </c>
      <c r="D9" s="69" t="s">
        <v>294</v>
      </c>
      <c r="E9" s="71" t="s">
        <v>28</v>
      </c>
      <c r="F9" s="71"/>
      <c r="G9" s="75" t="s">
        <v>358</v>
      </c>
      <c r="H9" s="66" t="s">
        <v>36</v>
      </c>
      <c r="I9" s="66" t="s">
        <v>295</v>
      </c>
      <c r="J9" s="225" t="s">
        <v>37</v>
      </c>
      <c r="K9" s="361" t="s">
        <v>159</v>
      </c>
      <c r="L9" s="361"/>
      <c r="M9" s="361"/>
      <c r="N9" s="361"/>
      <c r="O9" s="361"/>
      <c r="P9" s="361"/>
      <c r="Q9" s="361"/>
      <c r="R9" s="361"/>
      <c r="S9" s="361"/>
      <c r="T9" s="361"/>
      <c r="U9" s="361"/>
      <c r="V9" s="361"/>
      <c r="W9" s="361"/>
      <c r="X9" s="361"/>
      <c r="Y9" s="361"/>
      <c r="Z9" s="361"/>
      <c r="AA9" s="361"/>
      <c r="AB9" s="361"/>
      <c r="AC9" s="361"/>
      <c r="AD9" s="361"/>
      <c r="AE9" s="361"/>
      <c r="AF9" s="361"/>
      <c r="AG9" s="361"/>
      <c r="AH9" s="361"/>
      <c r="AI9" s="361"/>
      <c r="AJ9" s="361"/>
      <c r="AK9" s="361"/>
      <c r="AL9" s="361"/>
      <c r="AM9" s="361"/>
      <c r="AN9" s="361"/>
      <c r="AO9" s="361"/>
      <c r="AP9" s="361"/>
      <c r="AQ9" s="361"/>
      <c r="AR9" s="361"/>
      <c r="AS9" s="361"/>
      <c r="AT9" s="361"/>
      <c r="AU9" s="361"/>
      <c r="AV9" s="6">
        <v>7.3</v>
      </c>
      <c r="AW9" s="3" t="str">
        <f t="shared" si="4"/>
        <v>B</v>
      </c>
      <c r="AX9" s="4">
        <f t="shared" si="5"/>
        <v>3</v>
      </c>
      <c r="AY9" s="13" t="str">
        <f t="shared" si="6"/>
        <v>3.0</v>
      </c>
      <c r="AZ9" s="15">
        <v>7</v>
      </c>
      <c r="BA9" s="3" t="str">
        <f t="shared" si="7"/>
        <v>B</v>
      </c>
      <c r="BB9" s="4">
        <f t="shared" si="8"/>
        <v>3</v>
      </c>
      <c r="BC9" s="122" t="str">
        <f t="shared" si="9"/>
        <v>3.0</v>
      </c>
      <c r="BD9" s="191">
        <v>8.5</v>
      </c>
      <c r="BE9" s="189">
        <v>7</v>
      </c>
      <c r="BF9" s="189"/>
      <c r="BG9" s="116">
        <f t="shared" si="10"/>
        <v>7.6</v>
      </c>
      <c r="BH9" s="117">
        <f t="shared" si="11"/>
        <v>7.6</v>
      </c>
      <c r="BI9" s="118" t="str">
        <f t="shared" si="12"/>
        <v>B</v>
      </c>
      <c r="BJ9" s="119">
        <f t="shared" si="13"/>
        <v>3</v>
      </c>
      <c r="BK9" s="119" t="str">
        <f t="shared" si="14"/>
        <v>3.0</v>
      </c>
      <c r="BL9" s="137">
        <v>4</v>
      </c>
      <c r="BM9" s="138">
        <v>4</v>
      </c>
      <c r="BN9" s="148">
        <v>7.3</v>
      </c>
      <c r="BO9" s="189">
        <v>8</v>
      </c>
      <c r="BP9" s="189"/>
      <c r="BQ9" s="116">
        <f t="shared" si="15"/>
        <v>7.7</v>
      </c>
      <c r="BR9" s="117">
        <f t="shared" si="16"/>
        <v>7.7</v>
      </c>
      <c r="BS9" s="118" t="str">
        <f t="shared" si="17"/>
        <v>B</v>
      </c>
      <c r="BT9" s="119">
        <f t="shared" si="18"/>
        <v>3</v>
      </c>
      <c r="BU9" s="119" t="str">
        <f t="shared" si="19"/>
        <v>3.0</v>
      </c>
      <c r="BV9" s="137">
        <v>2</v>
      </c>
      <c r="BW9" s="138">
        <v>2</v>
      </c>
      <c r="BX9" s="212">
        <v>8.6999999999999993</v>
      </c>
      <c r="BY9" s="256">
        <v>8</v>
      </c>
      <c r="BZ9" s="256"/>
      <c r="CA9" s="116">
        <f t="shared" si="20"/>
        <v>8.3000000000000007</v>
      </c>
      <c r="CB9" s="117">
        <f t="shared" si="21"/>
        <v>8.3000000000000007</v>
      </c>
      <c r="CC9" s="118" t="str">
        <f t="shared" si="22"/>
        <v>B+</v>
      </c>
      <c r="CD9" s="119">
        <f t="shared" si="23"/>
        <v>3.5</v>
      </c>
      <c r="CE9" s="119" t="str">
        <f t="shared" si="24"/>
        <v>3.5</v>
      </c>
      <c r="CF9" s="137">
        <v>2</v>
      </c>
      <c r="CG9" s="138">
        <v>2</v>
      </c>
      <c r="CH9" s="212">
        <v>6</v>
      </c>
      <c r="CI9" s="225">
        <v>7</v>
      </c>
      <c r="CJ9" s="225"/>
      <c r="CK9" s="116">
        <f t="shared" si="25"/>
        <v>6.6</v>
      </c>
      <c r="CL9" s="117">
        <f t="shared" si="26"/>
        <v>6.6</v>
      </c>
      <c r="CM9" s="118" t="str">
        <f t="shared" si="27"/>
        <v>C+</v>
      </c>
      <c r="CN9" s="119">
        <f t="shared" si="28"/>
        <v>2.5</v>
      </c>
      <c r="CO9" s="119" t="str">
        <f t="shared" si="29"/>
        <v>2.5</v>
      </c>
      <c r="CP9" s="137">
        <v>1</v>
      </c>
      <c r="CQ9" s="138">
        <v>1</v>
      </c>
      <c r="CR9" s="212">
        <v>8.1999999999999993</v>
      </c>
      <c r="CS9" s="230">
        <v>7</v>
      </c>
      <c r="CT9" s="230"/>
      <c r="CU9" s="116">
        <f t="shared" si="30"/>
        <v>7.5</v>
      </c>
      <c r="CV9" s="117">
        <f t="shared" si="31"/>
        <v>7.5</v>
      </c>
      <c r="CW9" s="118" t="str">
        <f t="shared" si="32"/>
        <v>B</v>
      </c>
      <c r="CX9" s="119">
        <f t="shared" si="33"/>
        <v>3</v>
      </c>
      <c r="CY9" s="119" t="str">
        <f t="shared" si="0"/>
        <v>3.0</v>
      </c>
      <c r="CZ9" s="137">
        <v>2</v>
      </c>
      <c r="DA9" s="138">
        <v>2</v>
      </c>
      <c r="DB9" s="148">
        <v>6.8</v>
      </c>
      <c r="DC9" s="239">
        <v>5</v>
      </c>
      <c r="DD9" s="239"/>
      <c r="DE9" s="116">
        <f t="shared" si="34"/>
        <v>5.7</v>
      </c>
      <c r="DF9" s="117">
        <f t="shared" si="35"/>
        <v>5.7</v>
      </c>
      <c r="DG9" s="118" t="str">
        <f t="shared" si="36"/>
        <v>C</v>
      </c>
      <c r="DH9" s="119">
        <f t="shared" si="37"/>
        <v>2</v>
      </c>
      <c r="DI9" s="119" t="str">
        <f t="shared" si="1"/>
        <v>2.0</v>
      </c>
      <c r="DJ9" s="137">
        <v>2</v>
      </c>
      <c r="DK9" s="138">
        <v>2</v>
      </c>
      <c r="DL9" s="301">
        <f t="shared" si="38"/>
        <v>13</v>
      </c>
      <c r="DM9" s="310">
        <f t="shared" si="39"/>
        <v>2.8846153846153846</v>
      </c>
      <c r="DN9" s="312" t="str">
        <f t="shared" si="40"/>
        <v>2.88</v>
      </c>
      <c r="DO9" s="296" t="str">
        <f t="shared" si="41"/>
        <v>Lên lớp</v>
      </c>
      <c r="DP9" s="297">
        <f t="shared" si="42"/>
        <v>13</v>
      </c>
      <c r="DQ9" s="298">
        <f t="shared" si="43"/>
        <v>2.8846153846153846</v>
      </c>
      <c r="DR9" s="296" t="str">
        <f t="shared" si="44"/>
        <v>Lên lớp</v>
      </c>
      <c r="DT9" s="148">
        <v>8</v>
      </c>
      <c r="DU9" s="239">
        <v>10</v>
      </c>
      <c r="DV9" s="239"/>
      <c r="DW9" s="116">
        <f t="shared" si="45"/>
        <v>9.1999999999999993</v>
      </c>
      <c r="DX9" s="117">
        <f t="shared" si="46"/>
        <v>9.1999999999999993</v>
      </c>
      <c r="DY9" s="118" t="str">
        <f t="shared" si="47"/>
        <v>A</v>
      </c>
      <c r="DZ9" s="119">
        <f t="shared" si="48"/>
        <v>4</v>
      </c>
      <c r="EA9" s="119" t="str">
        <f t="shared" si="49"/>
        <v>4.0</v>
      </c>
      <c r="EB9" s="137">
        <v>3</v>
      </c>
      <c r="EC9" s="138">
        <v>3</v>
      </c>
      <c r="ED9" s="148">
        <v>7.3</v>
      </c>
      <c r="EE9" s="239">
        <v>9</v>
      </c>
      <c r="EF9" s="239"/>
      <c r="EG9" s="116">
        <f t="shared" si="50"/>
        <v>8.3000000000000007</v>
      </c>
      <c r="EH9" s="117">
        <f t="shared" si="51"/>
        <v>8.3000000000000007</v>
      </c>
      <c r="EI9" s="118" t="str">
        <f t="shared" si="52"/>
        <v>B+</v>
      </c>
      <c r="EJ9" s="119">
        <f t="shared" si="53"/>
        <v>3.5</v>
      </c>
      <c r="EK9" s="119" t="str">
        <f t="shared" si="54"/>
        <v>3.5</v>
      </c>
      <c r="EL9" s="137">
        <v>3</v>
      </c>
      <c r="EM9" s="138">
        <v>3</v>
      </c>
      <c r="EN9" s="148">
        <v>7</v>
      </c>
      <c r="EO9" s="230">
        <v>5</v>
      </c>
      <c r="EP9" s="230"/>
      <c r="EQ9" s="116">
        <f t="shared" si="55"/>
        <v>5.8</v>
      </c>
      <c r="ER9" s="117">
        <f t="shared" si="56"/>
        <v>5.8</v>
      </c>
      <c r="ES9" s="118" t="str">
        <f t="shared" si="57"/>
        <v>C</v>
      </c>
      <c r="ET9" s="119">
        <f t="shared" si="58"/>
        <v>2</v>
      </c>
      <c r="EU9" s="119" t="str">
        <f t="shared" si="59"/>
        <v>2.0</v>
      </c>
      <c r="EV9" s="137">
        <v>2</v>
      </c>
      <c r="EW9" s="138">
        <v>2</v>
      </c>
      <c r="EX9" s="209">
        <v>6.4</v>
      </c>
      <c r="EY9" s="239">
        <v>3</v>
      </c>
      <c r="EZ9" s="239"/>
      <c r="FA9" s="116">
        <f t="shared" si="60"/>
        <v>4.4000000000000004</v>
      </c>
      <c r="FB9" s="117">
        <f t="shared" si="61"/>
        <v>4.4000000000000004</v>
      </c>
      <c r="FC9" s="118" t="str">
        <f t="shared" si="62"/>
        <v>D</v>
      </c>
      <c r="FD9" s="119">
        <f t="shared" si="2"/>
        <v>1</v>
      </c>
      <c r="FE9" s="119" t="str">
        <f t="shared" si="3"/>
        <v>1.0</v>
      </c>
      <c r="FF9" s="137">
        <v>3</v>
      </c>
      <c r="FG9" s="138">
        <v>3</v>
      </c>
      <c r="FH9" s="200">
        <v>6.2</v>
      </c>
      <c r="FI9" s="239">
        <v>8</v>
      </c>
      <c r="FJ9" s="239"/>
      <c r="FK9" s="116">
        <f t="shared" si="63"/>
        <v>7.3</v>
      </c>
      <c r="FL9" s="117">
        <f t="shared" si="64"/>
        <v>7.3</v>
      </c>
      <c r="FM9" s="118" t="str">
        <f t="shared" si="65"/>
        <v>B</v>
      </c>
      <c r="FN9" s="119">
        <f t="shared" si="66"/>
        <v>3</v>
      </c>
      <c r="FO9" s="119" t="str">
        <f t="shared" si="67"/>
        <v>3.0</v>
      </c>
      <c r="FP9" s="137">
        <v>2</v>
      </c>
      <c r="FQ9" s="138">
        <v>2</v>
      </c>
      <c r="FR9" s="301">
        <f t="shared" si="68"/>
        <v>13</v>
      </c>
      <c r="FS9" s="310">
        <f t="shared" si="69"/>
        <v>2.7307692307692308</v>
      </c>
      <c r="FT9" s="312" t="str">
        <f t="shared" si="70"/>
        <v>2.73</v>
      </c>
      <c r="FU9" s="189" t="str">
        <f t="shared" si="71"/>
        <v>Lên lớp</v>
      </c>
      <c r="FV9" s="526">
        <f t="shared" si="72"/>
        <v>26</v>
      </c>
      <c r="FW9" s="310">
        <f t="shared" si="73"/>
        <v>2.8076923076923075</v>
      </c>
      <c r="FX9" s="312" t="str">
        <f t="shared" si="74"/>
        <v>2.81</v>
      </c>
      <c r="FY9" s="527">
        <f t="shared" si="75"/>
        <v>26</v>
      </c>
      <c r="FZ9" s="528">
        <f t="shared" si="76"/>
        <v>2.8076923076923075</v>
      </c>
      <c r="GA9" s="529" t="str">
        <f t="shared" si="77"/>
        <v>Lên lớp</v>
      </c>
      <c r="GB9" s="131"/>
      <c r="GC9" s="209">
        <v>6</v>
      </c>
      <c r="GD9" s="239">
        <v>8</v>
      </c>
      <c r="GE9" s="239"/>
      <c r="GF9" s="116">
        <f t="shared" si="78"/>
        <v>7.2</v>
      </c>
      <c r="GG9" s="117">
        <f t="shared" si="79"/>
        <v>7.2</v>
      </c>
      <c r="GH9" s="118" t="str">
        <f t="shared" si="80"/>
        <v>B</v>
      </c>
      <c r="GI9" s="119">
        <f t="shared" si="81"/>
        <v>3</v>
      </c>
      <c r="GJ9" s="119" t="str">
        <f t="shared" si="82"/>
        <v>3.0</v>
      </c>
      <c r="GK9" s="137">
        <v>2</v>
      </c>
      <c r="GL9" s="138">
        <v>2</v>
      </c>
      <c r="GM9" s="209">
        <v>5.8</v>
      </c>
      <c r="GN9" s="239">
        <v>8</v>
      </c>
      <c r="GO9" s="239"/>
      <c r="GP9" s="116">
        <f t="shared" si="83"/>
        <v>7.1</v>
      </c>
      <c r="GQ9" s="117">
        <f t="shared" si="84"/>
        <v>7.1</v>
      </c>
      <c r="GR9" s="118" t="str">
        <f t="shared" si="85"/>
        <v>B</v>
      </c>
      <c r="GS9" s="119">
        <f t="shared" si="86"/>
        <v>3</v>
      </c>
      <c r="GT9" s="119" t="str">
        <f t="shared" si="87"/>
        <v>3.0</v>
      </c>
      <c r="GU9" s="137">
        <v>2</v>
      </c>
      <c r="GV9" s="138">
        <v>2</v>
      </c>
      <c r="GW9" s="148">
        <v>6.7</v>
      </c>
      <c r="GX9" s="239">
        <v>6</v>
      </c>
      <c r="GY9" s="239"/>
      <c r="GZ9" s="116">
        <f t="shared" si="88"/>
        <v>6.3</v>
      </c>
      <c r="HA9" s="117">
        <f t="shared" si="89"/>
        <v>6.3</v>
      </c>
      <c r="HB9" s="118" t="str">
        <f t="shared" si="90"/>
        <v>C</v>
      </c>
      <c r="HC9" s="119">
        <f t="shared" si="91"/>
        <v>2</v>
      </c>
      <c r="HD9" s="119" t="str">
        <f t="shared" si="92"/>
        <v>2.0</v>
      </c>
      <c r="HE9" s="137">
        <v>3</v>
      </c>
      <c r="HF9" s="138">
        <v>3</v>
      </c>
      <c r="HG9" s="191">
        <v>8.8000000000000007</v>
      </c>
      <c r="HH9" s="239">
        <v>10</v>
      </c>
      <c r="HI9" s="239"/>
      <c r="HJ9" s="116">
        <f t="shared" si="93"/>
        <v>9.5</v>
      </c>
      <c r="HK9" s="117">
        <f t="shared" si="94"/>
        <v>9.5</v>
      </c>
      <c r="HL9" s="118" t="str">
        <f t="shared" si="95"/>
        <v>A</v>
      </c>
      <c r="HM9" s="119">
        <f t="shared" si="96"/>
        <v>4</v>
      </c>
      <c r="HN9" s="119" t="str">
        <f t="shared" si="97"/>
        <v>4.0</v>
      </c>
      <c r="HO9" s="137">
        <v>1</v>
      </c>
      <c r="HP9" s="138">
        <v>1</v>
      </c>
      <c r="HQ9" s="148">
        <v>5</v>
      </c>
      <c r="HR9" s="239">
        <v>8</v>
      </c>
      <c r="HS9" s="239"/>
      <c r="HT9" s="116">
        <f t="shared" si="98"/>
        <v>6.8</v>
      </c>
      <c r="HU9" s="117">
        <f t="shared" si="99"/>
        <v>6.8</v>
      </c>
      <c r="HV9" s="118" t="str">
        <f t="shared" si="100"/>
        <v>C+</v>
      </c>
      <c r="HW9" s="119">
        <f t="shared" si="101"/>
        <v>2.5</v>
      </c>
      <c r="HX9" s="119" t="str">
        <f t="shared" si="102"/>
        <v>2.5</v>
      </c>
      <c r="HY9" s="137">
        <v>2</v>
      </c>
      <c r="HZ9" s="138">
        <v>2</v>
      </c>
      <c r="IA9" s="148">
        <v>5</v>
      </c>
      <c r="IB9" s="239">
        <v>9</v>
      </c>
      <c r="IC9" s="215"/>
      <c r="ID9" s="116">
        <f t="shared" si="103"/>
        <v>7.4</v>
      </c>
      <c r="IE9" s="117">
        <f t="shared" si="104"/>
        <v>7.4</v>
      </c>
      <c r="IF9" s="118" t="str">
        <f t="shared" si="105"/>
        <v>B</v>
      </c>
      <c r="IG9" s="119">
        <f t="shared" si="106"/>
        <v>3</v>
      </c>
      <c r="IH9" s="119" t="str">
        <f t="shared" si="107"/>
        <v>3.0</v>
      </c>
      <c r="II9" s="137">
        <v>2</v>
      </c>
      <c r="IJ9" s="138">
        <v>2</v>
      </c>
      <c r="IK9" s="148">
        <v>6.7</v>
      </c>
      <c r="IL9" s="189">
        <v>3</v>
      </c>
      <c r="IM9" s="189"/>
      <c r="IN9" s="116">
        <f t="shared" si="108"/>
        <v>4.5</v>
      </c>
      <c r="IO9" s="117">
        <f t="shared" si="109"/>
        <v>4.5</v>
      </c>
      <c r="IP9" s="118" t="str">
        <f t="shared" si="110"/>
        <v>D</v>
      </c>
      <c r="IQ9" s="119">
        <f t="shared" si="111"/>
        <v>1</v>
      </c>
      <c r="IR9" s="119" t="str">
        <f t="shared" si="112"/>
        <v>1.0</v>
      </c>
      <c r="IS9" s="137">
        <v>3</v>
      </c>
      <c r="IT9" s="138">
        <v>3</v>
      </c>
      <c r="IU9" s="191">
        <v>5.4</v>
      </c>
      <c r="IV9" s="189">
        <v>7</v>
      </c>
      <c r="IW9" s="189"/>
      <c r="IX9" s="116">
        <f t="shared" si="113"/>
        <v>6.4</v>
      </c>
      <c r="IY9" s="117">
        <f t="shared" si="114"/>
        <v>6.4</v>
      </c>
      <c r="IZ9" s="118" t="str">
        <f t="shared" si="115"/>
        <v>C</v>
      </c>
      <c r="JA9" s="119">
        <f t="shared" si="116"/>
        <v>2</v>
      </c>
      <c r="JB9" s="119" t="str">
        <f t="shared" si="117"/>
        <v>2.0</v>
      </c>
      <c r="JC9" s="137">
        <v>2</v>
      </c>
      <c r="JD9" s="138">
        <v>2</v>
      </c>
      <c r="JE9" s="301">
        <f t="shared" si="118"/>
        <v>17</v>
      </c>
      <c r="JF9" s="310">
        <f t="shared" si="119"/>
        <v>2.3529411764705883</v>
      </c>
      <c r="JG9" s="312" t="str">
        <f t="shared" si="120"/>
        <v>2.35</v>
      </c>
      <c r="JH9" s="130"/>
      <c r="JI9" s="130"/>
      <c r="JJ9" s="130"/>
      <c r="JK9" s="130"/>
      <c r="JL9" s="130"/>
      <c r="JM9" s="130"/>
      <c r="JN9" s="130"/>
      <c r="JO9" s="130"/>
      <c r="JP9" s="130"/>
      <c r="JQ9" s="131"/>
      <c r="JR9" s="129"/>
      <c r="JS9" s="130"/>
      <c r="JT9" s="130"/>
      <c r="JU9" s="130"/>
      <c r="JV9" s="130"/>
      <c r="JW9" s="130"/>
      <c r="JX9" s="130"/>
      <c r="JY9" s="130"/>
      <c r="JZ9" s="137">
        <v>2</v>
      </c>
      <c r="KA9" s="131"/>
    </row>
    <row r="10" spans="1:287" ht="18">
      <c r="A10" s="5">
        <v>10</v>
      </c>
      <c r="B10" s="64" t="s">
        <v>268</v>
      </c>
      <c r="C10" s="65" t="s">
        <v>296</v>
      </c>
      <c r="D10" s="69" t="s">
        <v>297</v>
      </c>
      <c r="E10" s="71" t="s">
        <v>28</v>
      </c>
      <c r="F10" s="71"/>
      <c r="G10" s="75" t="s">
        <v>187</v>
      </c>
      <c r="H10" s="66" t="s">
        <v>36</v>
      </c>
      <c r="I10" s="66" t="s">
        <v>46</v>
      </c>
      <c r="J10" s="225" t="s">
        <v>37</v>
      </c>
      <c r="K10" s="361" t="s">
        <v>159</v>
      </c>
      <c r="L10" s="361"/>
      <c r="M10" s="361"/>
      <c r="N10" s="361"/>
      <c r="O10" s="361"/>
      <c r="P10" s="361"/>
      <c r="Q10" s="361"/>
      <c r="R10" s="361"/>
      <c r="S10" s="361"/>
      <c r="T10" s="361"/>
      <c r="U10" s="361"/>
      <c r="V10" s="361"/>
      <c r="W10" s="361"/>
      <c r="X10" s="361"/>
      <c r="Y10" s="361"/>
      <c r="Z10" s="361"/>
      <c r="AA10" s="361"/>
      <c r="AB10" s="361"/>
      <c r="AC10" s="361"/>
      <c r="AD10" s="361"/>
      <c r="AE10" s="361"/>
      <c r="AF10" s="361"/>
      <c r="AG10" s="361"/>
      <c r="AH10" s="361"/>
      <c r="AI10" s="361"/>
      <c r="AJ10" s="361"/>
      <c r="AK10" s="361"/>
      <c r="AL10" s="361"/>
      <c r="AM10" s="361"/>
      <c r="AN10" s="361"/>
      <c r="AO10" s="361"/>
      <c r="AP10" s="361"/>
      <c r="AQ10" s="361"/>
      <c r="AR10" s="361"/>
      <c r="AS10" s="361"/>
      <c r="AT10" s="361"/>
      <c r="AU10" s="361"/>
      <c r="AV10" s="6">
        <v>6.7</v>
      </c>
      <c r="AW10" s="3" t="str">
        <f t="shared" si="4"/>
        <v>C+</v>
      </c>
      <c r="AX10" s="4">
        <f t="shared" si="5"/>
        <v>2.5</v>
      </c>
      <c r="AY10" s="13" t="str">
        <f t="shared" si="6"/>
        <v>2.5</v>
      </c>
      <c r="AZ10" s="15">
        <v>6</v>
      </c>
      <c r="BA10" s="3" t="str">
        <f t="shared" si="7"/>
        <v>C</v>
      </c>
      <c r="BB10" s="4">
        <f t="shared" si="8"/>
        <v>2</v>
      </c>
      <c r="BC10" s="122" t="str">
        <f t="shared" si="9"/>
        <v>2.0</v>
      </c>
      <c r="BD10" s="191">
        <v>6.2</v>
      </c>
      <c r="BE10" s="189">
        <v>3</v>
      </c>
      <c r="BF10" s="189"/>
      <c r="BG10" s="116">
        <f t="shared" si="10"/>
        <v>4.3</v>
      </c>
      <c r="BH10" s="117">
        <f t="shared" si="11"/>
        <v>4.3</v>
      </c>
      <c r="BI10" s="118" t="str">
        <f t="shared" si="12"/>
        <v>D</v>
      </c>
      <c r="BJ10" s="119">
        <f t="shared" si="13"/>
        <v>1</v>
      </c>
      <c r="BK10" s="119" t="str">
        <f t="shared" si="14"/>
        <v>1.0</v>
      </c>
      <c r="BL10" s="137">
        <v>4</v>
      </c>
      <c r="BM10" s="138">
        <v>4</v>
      </c>
      <c r="BN10" s="148">
        <v>6</v>
      </c>
      <c r="BO10" s="189">
        <v>6</v>
      </c>
      <c r="BP10" s="189"/>
      <c r="BQ10" s="116">
        <f t="shared" si="15"/>
        <v>6</v>
      </c>
      <c r="BR10" s="117">
        <f t="shared" si="16"/>
        <v>6</v>
      </c>
      <c r="BS10" s="118" t="str">
        <f t="shared" si="17"/>
        <v>C</v>
      </c>
      <c r="BT10" s="119">
        <f t="shared" si="18"/>
        <v>2</v>
      </c>
      <c r="BU10" s="119" t="str">
        <f t="shared" si="19"/>
        <v>2.0</v>
      </c>
      <c r="BV10" s="137">
        <v>2</v>
      </c>
      <c r="BW10" s="138">
        <v>2</v>
      </c>
      <c r="BX10" s="212">
        <v>7.7</v>
      </c>
      <c r="BY10" s="256">
        <v>6</v>
      </c>
      <c r="BZ10" s="256"/>
      <c r="CA10" s="116">
        <f t="shared" si="20"/>
        <v>6.7</v>
      </c>
      <c r="CB10" s="117">
        <f t="shared" si="21"/>
        <v>6.7</v>
      </c>
      <c r="CC10" s="118" t="str">
        <f t="shared" si="22"/>
        <v>C+</v>
      </c>
      <c r="CD10" s="119">
        <f t="shared" si="23"/>
        <v>2.5</v>
      </c>
      <c r="CE10" s="119" t="str">
        <f t="shared" si="24"/>
        <v>2.5</v>
      </c>
      <c r="CF10" s="137">
        <v>2</v>
      </c>
      <c r="CG10" s="138">
        <v>2</v>
      </c>
      <c r="CH10" s="212">
        <v>7.3</v>
      </c>
      <c r="CI10" s="225">
        <v>7</v>
      </c>
      <c r="CJ10" s="225"/>
      <c r="CK10" s="116">
        <f t="shared" si="25"/>
        <v>7.1</v>
      </c>
      <c r="CL10" s="117">
        <f t="shared" si="26"/>
        <v>7.1</v>
      </c>
      <c r="CM10" s="118" t="str">
        <f t="shared" si="27"/>
        <v>B</v>
      </c>
      <c r="CN10" s="119">
        <f t="shared" si="28"/>
        <v>3</v>
      </c>
      <c r="CO10" s="119" t="str">
        <f t="shared" si="29"/>
        <v>3.0</v>
      </c>
      <c r="CP10" s="137">
        <v>1</v>
      </c>
      <c r="CQ10" s="138">
        <v>1</v>
      </c>
      <c r="CR10" s="212">
        <v>7.2</v>
      </c>
      <c r="CS10" s="230">
        <v>4</v>
      </c>
      <c r="CT10" s="230"/>
      <c r="CU10" s="116">
        <f t="shared" si="30"/>
        <v>5.3</v>
      </c>
      <c r="CV10" s="117">
        <f t="shared" si="31"/>
        <v>5.3</v>
      </c>
      <c r="CW10" s="118" t="str">
        <f t="shared" si="32"/>
        <v>D+</v>
      </c>
      <c r="CX10" s="119">
        <f t="shared" si="33"/>
        <v>1.5</v>
      </c>
      <c r="CY10" s="119" t="str">
        <f t="shared" si="0"/>
        <v>1.5</v>
      </c>
      <c r="CZ10" s="137">
        <v>2</v>
      </c>
      <c r="DA10" s="138">
        <v>2</v>
      </c>
      <c r="DB10" s="148">
        <v>6.8</v>
      </c>
      <c r="DC10" s="239">
        <v>8</v>
      </c>
      <c r="DD10" s="239"/>
      <c r="DE10" s="116">
        <f t="shared" si="34"/>
        <v>7.5</v>
      </c>
      <c r="DF10" s="117">
        <f t="shared" si="35"/>
        <v>7.5</v>
      </c>
      <c r="DG10" s="118" t="str">
        <f t="shared" si="36"/>
        <v>B</v>
      </c>
      <c r="DH10" s="119">
        <f t="shared" si="37"/>
        <v>3</v>
      </c>
      <c r="DI10" s="119" t="str">
        <f t="shared" si="1"/>
        <v>3.0</v>
      </c>
      <c r="DJ10" s="137">
        <v>2</v>
      </c>
      <c r="DK10" s="138">
        <v>2</v>
      </c>
      <c r="DL10" s="301">
        <f t="shared" si="38"/>
        <v>13</v>
      </c>
      <c r="DM10" s="310">
        <f t="shared" si="39"/>
        <v>1.9230769230769231</v>
      </c>
      <c r="DN10" s="312" t="str">
        <f t="shared" si="40"/>
        <v>1.92</v>
      </c>
      <c r="DO10" s="296" t="str">
        <f t="shared" si="41"/>
        <v>Lên lớp</v>
      </c>
      <c r="DP10" s="297">
        <f t="shared" si="42"/>
        <v>13</v>
      </c>
      <c r="DQ10" s="298">
        <f t="shared" si="43"/>
        <v>1.9230769230769231</v>
      </c>
      <c r="DR10" s="296" t="str">
        <f t="shared" si="44"/>
        <v>Lên lớp</v>
      </c>
      <c r="DT10" s="148">
        <v>7.8</v>
      </c>
      <c r="DU10" s="239">
        <v>8</v>
      </c>
      <c r="DV10" s="239"/>
      <c r="DW10" s="116">
        <f t="shared" si="45"/>
        <v>7.9</v>
      </c>
      <c r="DX10" s="117">
        <f t="shared" si="46"/>
        <v>7.9</v>
      </c>
      <c r="DY10" s="118" t="str">
        <f t="shared" si="47"/>
        <v>B</v>
      </c>
      <c r="DZ10" s="119">
        <f t="shared" si="48"/>
        <v>3</v>
      </c>
      <c r="EA10" s="119" t="str">
        <f t="shared" si="49"/>
        <v>3.0</v>
      </c>
      <c r="EB10" s="137">
        <v>3</v>
      </c>
      <c r="EC10" s="138">
        <v>3</v>
      </c>
      <c r="ED10" s="148">
        <v>5.7</v>
      </c>
      <c r="EE10" s="239">
        <v>9</v>
      </c>
      <c r="EF10" s="239"/>
      <c r="EG10" s="116">
        <f t="shared" si="50"/>
        <v>7.7</v>
      </c>
      <c r="EH10" s="117">
        <f t="shared" si="51"/>
        <v>7.7</v>
      </c>
      <c r="EI10" s="118" t="str">
        <f t="shared" si="52"/>
        <v>B</v>
      </c>
      <c r="EJ10" s="119">
        <f t="shared" si="53"/>
        <v>3</v>
      </c>
      <c r="EK10" s="119" t="str">
        <f t="shared" si="54"/>
        <v>3.0</v>
      </c>
      <c r="EL10" s="137">
        <v>3</v>
      </c>
      <c r="EM10" s="138">
        <v>3</v>
      </c>
      <c r="EN10" s="148">
        <v>6</v>
      </c>
      <c r="EO10" s="230">
        <v>5</v>
      </c>
      <c r="EP10" s="230"/>
      <c r="EQ10" s="116">
        <f t="shared" si="55"/>
        <v>5.4</v>
      </c>
      <c r="ER10" s="117">
        <f t="shared" si="56"/>
        <v>5.4</v>
      </c>
      <c r="ES10" s="118" t="str">
        <f t="shared" si="57"/>
        <v>D+</v>
      </c>
      <c r="ET10" s="119">
        <f t="shared" si="58"/>
        <v>1.5</v>
      </c>
      <c r="EU10" s="119" t="str">
        <f t="shared" si="59"/>
        <v>1.5</v>
      </c>
      <c r="EV10" s="137">
        <v>2</v>
      </c>
      <c r="EW10" s="138">
        <v>2</v>
      </c>
      <c r="EX10" s="209">
        <v>6</v>
      </c>
      <c r="EY10" s="239">
        <v>5</v>
      </c>
      <c r="EZ10" s="239"/>
      <c r="FA10" s="116">
        <f t="shared" si="60"/>
        <v>5.4</v>
      </c>
      <c r="FB10" s="117">
        <f t="shared" si="61"/>
        <v>5.4</v>
      </c>
      <c r="FC10" s="118" t="str">
        <f t="shared" si="62"/>
        <v>D+</v>
      </c>
      <c r="FD10" s="119">
        <f t="shared" si="2"/>
        <v>1.5</v>
      </c>
      <c r="FE10" s="119" t="str">
        <f t="shared" si="3"/>
        <v>1.5</v>
      </c>
      <c r="FF10" s="137">
        <v>3</v>
      </c>
      <c r="FG10" s="138">
        <v>3</v>
      </c>
      <c r="FH10" s="200">
        <v>5.8</v>
      </c>
      <c r="FI10" s="239">
        <v>7</v>
      </c>
      <c r="FJ10" s="239"/>
      <c r="FK10" s="116">
        <f t="shared" si="63"/>
        <v>6.5</v>
      </c>
      <c r="FL10" s="117">
        <f t="shared" si="64"/>
        <v>6.5</v>
      </c>
      <c r="FM10" s="118" t="str">
        <f t="shared" si="65"/>
        <v>C+</v>
      </c>
      <c r="FN10" s="119">
        <f t="shared" si="66"/>
        <v>2.5</v>
      </c>
      <c r="FO10" s="119" t="str">
        <f t="shared" si="67"/>
        <v>2.5</v>
      </c>
      <c r="FP10" s="137">
        <v>2</v>
      </c>
      <c r="FQ10" s="138">
        <v>2</v>
      </c>
      <c r="FR10" s="301">
        <f t="shared" si="68"/>
        <v>13</v>
      </c>
      <c r="FS10" s="310">
        <f t="shared" si="69"/>
        <v>2.3461538461538463</v>
      </c>
      <c r="FT10" s="312" t="str">
        <f t="shared" si="70"/>
        <v>2.35</v>
      </c>
      <c r="FU10" s="189" t="str">
        <f t="shared" si="71"/>
        <v>Lên lớp</v>
      </c>
      <c r="FV10" s="526">
        <f t="shared" si="72"/>
        <v>26</v>
      </c>
      <c r="FW10" s="310">
        <f t="shared" si="73"/>
        <v>2.1346153846153846</v>
      </c>
      <c r="FX10" s="312" t="str">
        <f t="shared" si="74"/>
        <v>2.13</v>
      </c>
      <c r="FY10" s="527">
        <f t="shared" si="75"/>
        <v>26</v>
      </c>
      <c r="FZ10" s="528">
        <f t="shared" si="76"/>
        <v>2.1346153846153846</v>
      </c>
      <c r="GA10" s="529" t="str">
        <f t="shared" si="77"/>
        <v>Lên lớp</v>
      </c>
      <c r="GB10" s="131"/>
      <c r="GC10" s="209">
        <v>6.7</v>
      </c>
      <c r="GD10" s="239">
        <v>8</v>
      </c>
      <c r="GE10" s="239"/>
      <c r="GF10" s="116">
        <f t="shared" si="78"/>
        <v>7.5</v>
      </c>
      <c r="GG10" s="117">
        <f t="shared" si="79"/>
        <v>7.5</v>
      </c>
      <c r="GH10" s="118" t="str">
        <f t="shared" si="80"/>
        <v>B</v>
      </c>
      <c r="GI10" s="119">
        <f t="shared" si="81"/>
        <v>3</v>
      </c>
      <c r="GJ10" s="119" t="str">
        <f t="shared" si="82"/>
        <v>3.0</v>
      </c>
      <c r="GK10" s="137">
        <v>2</v>
      </c>
      <c r="GL10" s="138">
        <v>2</v>
      </c>
      <c r="GM10" s="209">
        <v>5</v>
      </c>
      <c r="GN10" s="239">
        <v>8</v>
      </c>
      <c r="GO10" s="239"/>
      <c r="GP10" s="116">
        <f t="shared" si="83"/>
        <v>6.8</v>
      </c>
      <c r="GQ10" s="117">
        <f t="shared" si="84"/>
        <v>6.8</v>
      </c>
      <c r="GR10" s="118" t="str">
        <f t="shared" si="85"/>
        <v>C+</v>
      </c>
      <c r="GS10" s="119">
        <f t="shared" si="86"/>
        <v>2.5</v>
      </c>
      <c r="GT10" s="119" t="str">
        <f t="shared" si="87"/>
        <v>2.5</v>
      </c>
      <c r="GU10" s="137">
        <v>2</v>
      </c>
      <c r="GV10" s="138">
        <v>2</v>
      </c>
      <c r="GW10" s="148">
        <v>6.2</v>
      </c>
      <c r="GX10" s="239">
        <v>6</v>
      </c>
      <c r="GY10" s="239"/>
      <c r="GZ10" s="116">
        <f t="shared" si="88"/>
        <v>6.1</v>
      </c>
      <c r="HA10" s="117">
        <f t="shared" si="89"/>
        <v>6.1</v>
      </c>
      <c r="HB10" s="118" t="str">
        <f t="shared" si="90"/>
        <v>C</v>
      </c>
      <c r="HC10" s="119">
        <f t="shared" si="91"/>
        <v>2</v>
      </c>
      <c r="HD10" s="119" t="str">
        <f t="shared" si="92"/>
        <v>2.0</v>
      </c>
      <c r="HE10" s="137">
        <v>3</v>
      </c>
      <c r="HF10" s="138">
        <v>3</v>
      </c>
      <c r="HG10" s="191">
        <v>9.1999999999999993</v>
      </c>
      <c r="HH10" s="239">
        <v>8</v>
      </c>
      <c r="HI10" s="239"/>
      <c r="HJ10" s="116">
        <f t="shared" si="93"/>
        <v>8.5</v>
      </c>
      <c r="HK10" s="117">
        <f t="shared" si="94"/>
        <v>8.5</v>
      </c>
      <c r="HL10" s="118" t="str">
        <f t="shared" si="95"/>
        <v>A</v>
      </c>
      <c r="HM10" s="119">
        <f t="shared" si="96"/>
        <v>4</v>
      </c>
      <c r="HN10" s="119" t="str">
        <f t="shared" si="97"/>
        <v>4.0</v>
      </c>
      <c r="HO10" s="137">
        <v>1</v>
      </c>
      <c r="HP10" s="138">
        <v>1</v>
      </c>
      <c r="HQ10" s="148">
        <v>5</v>
      </c>
      <c r="HR10" s="239">
        <v>7</v>
      </c>
      <c r="HS10" s="239"/>
      <c r="HT10" s="116">
        <f t="shared" si="98"/>
        <v>6.2</v>
      </c>
      <c r="HU10" s="117">
        <f t="shared" si="99"/>
        <v>6.2</v>
      </c>
      <c r="HV10" s="118" t="str">
        <f t="shared" si="100"/>
        <v>C</v>
      </c>
      <c r="HW10" s="119">
        <f t="shared" si="101"/>
        <v>2</v>
      </c>
      <c r="HX10" s="119" t="str">
        <f t="shared" si="102"/>
        <v>2.0</v>
      </c>
      <c r="HY10" s="137">
        <v>2</v>
      </c>
      <c r="HZ10" s="138">
        <v>2</v>
      </c>
      <c r="IA10" s="148">
        <v>5</v>
      </c>
      <c r="IB10" s="239">
        <v>6</v>
      </c>
      <c r="IC10" s="215"/>
      <c r="ID10" s="116">
        <f t="shared" si="103"/>
        <v>5.6</v>
      </c>
      <c r="IE10" s="117">
        <f t="shared" si="104"/>
        <v>5.6</v>
      </c>
      <c r="IF10" s="118" t="str">
        <f t="shared" si="105"/>
        <v>C</v>
      </c>
      <c r="IG10" s="119">
        <f t="shared" si="106"/>
        <v>2</v>
      </c>
      <c r="IH10" s="119" t="str">
        <f t="shared" si="107"/>
        <v>2.0</v>
      </c>
      <c r="II10" s="137">
        <v>2</v>
      </c>
      <c r="IJ10" s="138">
        <v>2</v>
      </c>
      <c r="IK10" s="148">
        <v>6.7</v>
      </c>
      <c r="IL10" s="189">
        <v>3</v>
      </c>
      <c r="IM10" s="189"/>
      <c r="IN10" s="116">
        <f t="shared" si="108"/>
        <v>4.5</v>
      </c>
      <c r="IO10" s="117">
        <f t="shared" si="109"/>
        <v>4.5</v>
      </c>
      <c r="IP10" s="118" t="str">
        <f t="shared" si="110"/>
        <v>D</v>
      </c>
      <c r="IQ10" s="119">
        <f t="shared" si="111"/>
        <v>1</v>
      </c>
      <c r="IR10" s="119" t="str">
        <f t="shared" si="112"/>
        <v>1.0</v>
      </c>
      <c r="IS10" s="137">
        <v>3</v>
      </c>
      <c r="IT10" s="138">
        <v>3</v>
      </c>
      <c r="IU10" s="191">
        <v>5</v>
      </c>
      <c r="IV10" s="189">
        <v>4</v>
      </c>
      <c r="IW10" s="189"/>
      <c r="IX10" s="116">
        <f t="shared" si="113"/>
        <v>4.4000000000000004</v>
      </c>
      <c r="IY10" s="117">
        <f t="shared" si="114"/>
        <v>4.4000000000000004</v>
      </c>
      <c r="IZ10" s="118" t="str">
        <f t="shared" si="115"/>
        <v>D</v>
      </c>
      <c r="JA10" s="119">
        <f t="shared" si="116"/>
        <v>1</v>
      </c>
      <c r="JB10" s="119" t="str">
        <f t="shared" si="117"/>
        <v>1.0</v>
      </c>
      <c r="JC10" s="137">
        <v>2</v>
      </c>
      <c r="JD10" s="138">
        <v>2</v>
      </c>
      <c r="JE10" s="301">
        <f t="shared" si="118"/>
        <v>17</v>
      </c>
      <c r="JF10" s="310">
        <f t="shared" si="119"/>
        <v>2</v>
      </c>
      <c r="JG10" s="312" t="str">
        <f t="shared" si="120"/>
        <v>2.00</v>
      </c>
      <c r="JH10" s="130"/>
      <c r="JI10" s="130"/>
      <c r="JJ10" s="130"/>
      <c r="JK10" s="130"/>
      <c r="JL10" s="130"/>
      <c r="JM10" s="130"/>
      <c r="JN10" s="130"/>
      <c r="JO10" s="130"/>
      <c r="JP10" s="130"/>
      <c r="JQ10" s="131"/>
      <c r="JR10" s="129"/>
      <c r="JS10" s="130"/>
      <c r="JT10" s="130"/>
      <c r="JU10" s="130"/>
      <c r="JV10" s="130"/>
      <c r="JW10" s="130"/>
      <c r="JX10" s="130"/>
      <c r="JY10" s="130"/>
      <c r="JZ10" s="137">
        <v>2</v>
      </c>
      <c r="KA10" s="131"/>
    </row>
    <row r="11" spans="1:287" ht="18">
      <c r="A11" s="5">
        <v>11</v>
      </c>
      <c r="B11" s="64" t="s">
        <v>268</v>
      </c>
      <c r="C11" s="65" t="s">
        <v>298</v>
      </c>
      <c r="D11" s="69" t="s">
        <v>279</v>
      </c>
      <c r="E11" s="71" t="s">
        <v>20</v>
      </c>
      <c r="F11" s="71"/>
      <c r="G11" s="74" t="s">
        <v>360</v>
      </c>
      <c r="H11" s="66" t="s">
        <v>36</v>
      </c>
      <c r="I11" s="66" t="s">
        <v>281</v>
      </c>
      <c r="J11" s="225" t="s">
        <v>37</v>
      </c>
      <c r="K11" s="361" t="s">
        <v>159</v>
      </c>
      <c r="L11" s="361"/>
      <c r="M11" s="361"/>
      <c r="N11" s="361"/>
      <c r="O11" s="361"/>
      <c r="P11" s="361"/>
      <c r="Q11" s="361"/>
      <c r="R11" s="361"/>
      <c r="S11" s="361"/>
      <c r="T11" s="361"/>
      <c r="U11" s="361"/>
      <c r="V11" s="361"/>
      <c r="W11" s="361"/>
      <c r="X11" s="361"/>
      <c r="Y11" s="361"/>
      <c r="Z11" s="361"/>
      <c r="AA11" s="361"/>
      <c r="AB11" s="361"/>
      <c r="AC11" s="361"/>
      <c r="AD11" s="361"/>
      <c r="AE11" s="361"/>
      <c r="AF11" s="361"/>
      <c r="AG11" s="361"/>
      <c r="AH11" s="361"/>
      <c r="AI11" s="361"/>
      <c r="AJ11" s="361"/>
      <c r="AK11" s="361"/>
      <c r="AL11" s="361"/>
      <c r="AM11" s="361"/>
      <c r="AN11" s="361"/>
      <c r="AO11" s="361"/>
      <c r="AP11" s="361"/>
      <c r="AQ11" s="361"/>
      <c r="AR11" s="361"/>
      <c r="AS11" s="361"/>
      <c r="AT11" s="361"/>
      <c r="AU11" s="361"/>
      <c r="AV11" s="6">
        <v>6.3</v>
      </c>
      <c r="AW11" s="3" t="str">
        <f t="shared" si="4"/>
        <v>C</v>
      </c>
      <c r="AX11" s="4">
        <f t="shared" si="5"/>
        <v>2</v>
      </c>
      <c r="AY11" s="13" t="str">
        <f t="shared" si="6"/>
        <v>2.0</v>
      </c>
      <c r="AZ11" s="15">
        <v>7</v>
      </c>
      <c r="BA11" s="3" t="str">
        <f t="shared" si="7"/>
        <v>B</v>
      </c>
      <c r="BB11" s="4">
        <f t="shared" si="8"/>
        <v>3</v>
      </c>
      <c r="BC11" s="122" t="str">
        <f t="shared" si="9"/>
        <v>3.0</v>
      </c>
      <c r="BD11" s="191">
        <v>7.2</v>
      </c>
      <c r="BE11" s="189">
        <v>8</v>
      </c>
      <c r="BF11" s="189"/>
      <c r="BG11" s="116">
        <f t="shared" si="10"/>
        <v>7.7</v>
      </c>
      <c r="BH11" s="117">
        <f t="shared" si="11"/>
        <v>7.7</v>
      </c>
      <c r="BI11" s="118" t="str">
        <f t="shared" si="12"/>
        <v>B</v>
      </c>
      <c r="BJ11" s="119">
        <f t="shared" si="13"/>
        <v>3</v>
      </c>
      <c r="BK11" s="119" t="str">
        <f t="shared" si="14"/>
        <v>3.0</v>
      </c>
      <c r="BL11" s="137">
        <v>4</v>
      </c>
      <c r="BM11" s="138">
        <v>4</v>
      </c>
      <c r="BN11" s="148">
        <v>5.7</v>
      </c>
      <c r="BO11" s="189">
        <v>7</v>
      </c>
      <c r="BP11" s="189"/>
      <c r="BQ11" s="116">
        <f t="shared" si="15"/>
        <v>6.5</v>
      </c>
      <c r="BR11" s="117">
        <f t="shared" si="16"/>
        <v>6.5</v>
      </c>
      <c r="BS11" s="118" t="str">
        <f t="shared" si="17"/>
        <v>C+</v>
      </c>
      <c r="BT11" s="119">
        <f t="shared" si="18"/>
        <v>2.5</v>
      </c>
      <c r="BU11" s="119" t="str">
        <f t="shared" si="19"/>
        <v>2.5</v>
      </c>
      <c r="BV11" s="137">
        <v>2</v>
      </c>
      <c r="BW11" s="138">
        <v>2</v>
      </c>
      <c r="BX11" s="212">
        <v>8.6999999999999993</v>
      </c>
      <c r="BY11" s="256">
        <v>8</v>
      </c>
      <c r="BZ11" s="256"/>
      <c r="CA11" s="116">
        <f t="shared" si="20"/>
        <v>8.3000000000000007</v>
      </c>
      <c r="CB11" s="117">
        <f t="shared" si="21"/>
        <v>8.3000000000000007</v>
      </c>
      <c r="CC11" s="118" t="str">
        <f t="shared" si="22"/>
        <v>B+</v>
      </c>
      <c r="CD11" s="119">
        <f t="shared" si="23"/>
        <v>3.5</v>
      </c>
      <c r="CE11" s="119" t="str">
        <f t="shared" si="24"/>
        <v>3.5</v>
      </c>
      <c r="CF11" s="137">
        <v>2</v>
      </c>
      <c r="CG11" s="138">
        <v>2</v>
      </c>
      <c r="CH11" s="212">
        <v>7</v>
      </c>
      <c r="CI11" s="225">
        <v>8</v>
      </c>
      <c r="CJ11" s="225"/>
      <c r="CK11" s="116">
        <f t="shared" si="25"/>
        <v>7.6</v>
      </c>
      <c r="CL11" s="117">
        <f t="shared" si="26"/>
        <v>7.6</v>
      </c>
      <c r="CM11" s="118" t="str">
        <f t="shared" si="27"/>
        <v>B</v>
      </c>
      <c r="CN11" s="119">
        <f t="shared" si="28"/>
        <v>3</v>
      </c>
      <c r="CO11" s="119" t="str">
        <f t="shared" si="29"/>
        <v>3.0</v>
      </c>
      <c r="CP11" s="137">
        <v>1</v>
      </c>
      <c r="CQ11" s="138">
        <v>1</v>
      </c>
      <c r="CR11" s="212">
        <v>7.8</v>
      </c>
      <c r="CS11" s="230">
        <v>7</v>
      </c>
      <c r="CT11" s="230"/>
      <c r="CU11" s="116">
        <f t="shared" si="30"/>
        <v>7.3</v>
      </c>
      <c r="CV11" s="117">
        <f t="shared" si="31"/>
        <v>7.3</v>
      </c>
      <c r="CW11" s="118" t="str">
        <f t="shared" si="32"/>
        <v>B</v>
      </c>
      <c r="CX11" s="119">
        <f t="shared" si="33"/>
        <v>3</v>
      </c>
      <c r="CY11" s="119" t="str">
        <f t="shared" si="0"/>
        <v>3.0</v>
      </c>
      <c r="CZ11" s="137">
        <v>2</v>
      </c>
      <c r="DA11" s="138">
        <v>2</v>
      </c>
      <c r="DB11" s="148">
        <v>6.6</v>
      </c>
      <c r="DC11" s="239">
        <v>6</v>
      </c>
      <c r="DD11" s="239"/>
      <c r="DE11" s="116">
        <f t="shared" si="34"/>
        <v>6.2</v>
      </c>
      <c r="DF11" s="117">
        <f t="shared" si="35"/>
        <v>6.2</v>
      </c>
      <c r="DG11" s="118" t="str">
        <f t="shared" si="36"/>
        <v>C</v>
      </c>
      <c r="DH11" s="119">
        <f t="shared" si="37"/>
        <v>2</v>
      </c>
      <c r="DI11" s="119" t="str">
        <f t="shared" si="1"/>
        <v>2.0</v>
      </c>
      <c r="DJ11" s="137">
        <v>2</v>
      </c>
      <c r="DK11" s="138">
        <v>2</v>
      </c>
      <c r="DL11" s="301">
        <f t="shared" si="38"/>
        <v>13</v>
      </c>
      <c r="DM11" s="310">
        <f t="shared" si="39"/>
        <v>2.8461538461538463</v>
      </c>
      <c r="DN11" s="312" t="str">
        <f t="shared" si="40"/>
        <v>2.85</v>
      </c>
      <c r="DO11" s="296" t="str">
        <f t="shared" si="41"/>
        <v>Lên lớp</v>
      </c>
      <c r="DP11" s="297">
        <f t="shared" si="42"/>
        <v>13</v>
      </c>
      <c r="DQ11" s="298">
        <f t="shared" si="43"/>
        <v>2.8461538461538463</v>
      </c>
      <c r="DR11" s="296" t="str">
        <f t="shared" si="44"/>
        <v>Lên lớp</v>
      </c>
      <c r="DT11" s="148">
        <v>7.8</v>
      </c>
      <c r="DU11" s="239">
        <v>10</v>
      </c>
      <c r="DV11" s="239"/>
      <c r="DW11" s="116">
        <f t="shared" si="45"/>
        <v>9.1</v>
      </c>
      <c r="DX11" s="117">
        <f t="shared" si="46"/>
        <v>9.1</v>
      </c>
      <c r="DY11" s="118" t="str">
        <f t="shared" si="47"/>
        <v>A</v>
      </c>
      <c r="DZ11" s="119">
        <f t="shared" si="48"/>
        <v>4</v>
      </c>
      <c r="EA11" s="119" t="str">
        <f t="shared" si="49"/>
        <v>4.0</v>
      </c>
      <c r="EB11" s="137">
        <v>3</v>
      </c>
      <c r="EC11" s="138">
        <v>3</v>
      </c>
      <c r="ED11" s="148">
        <v>6.1</v>
      </c>
      <c r="EE11" s="239">
        <v>6</v>
      </c>
      <c r="EF11" s="239"/>
      <c r="EG11" s="116">
        <f t="shared" si="50"/>
        <v>6</v>
      </c>
      <c r="EH11" s="117">
        <f t="shared" si="51"/>
        <v>6</v>
      </c>
      <c r="EI11" s="118" t="str">
        <f t="shared" si="52"/>
        <v>C</v>
      </c>
      <c r="EJ11" s="119">
        <f t="shared" si="53"/>
        <v>2</v>
      </c>
      <c r="EK11" s="119" t="str">
        <f t="shared" si="54"/>
        <v>2.0</v>
      </c>
      <c r="EL11" s="137">
        <v>3</v>
      </c>
      <c r="EM11" s="138">
        <v>3</v>
      </c>
      <c r="EN11" s="148">
        <v>7.2</v>
      </c>
      <c r="EO11" s="230">
        <v>6</v>
      </c>
      <c r="EP11" s="230"/>
      <c r="EQ11" s="116">
        <f t="shared" si="55"/>
        <v>6.5</v>
      </c>
      <c r="ER11" s="117">
        <f t="shared" si="56"/>
        <v>6.5</v>
      </c>
      <c r="ES11" s="118" t="str">
        <f t="shared" si="57"/>
        <v>C+</v>
      </c>
      <c r="ET11" s="119">
        <f t="shared" si="58"/>
        <v>2.5</v>
      </c>
      <c r="EU11" s="119" t="str">
        <f t="shared" si="59"/>
        <v>2.5</v>
      </c>
      <c r="EV11" s="137">
        <v>2</v>
      </c>
      <c r="EW11" s="138">
        <v>2</v>
      </c>
      <c r="EX11" s="209">
        <v>6.1</v>
      </c>
      <c r="EY11" s="239">
        <v>5</v>
      </c>
      <c r="EZ11" s="239"/>
      <c r="FA11" s="116">
        <f t="shared" si="60"/>
        <v>5.4</v>
      </c>
      <c r="FB11" s="117">
        <f t="shared" si="61"/>
        <v>5.4</v>
      </c>
      <c r="FC11" s="118" t="str">
        <f t="shared" si="62"/>
        <v>D+</v>
      </c>
      <c r="FD11" s="119">
        <f t="shared" si="2"/>
        <v>1.5</v>
      </c>
      <c r="FE11" s="119" t="str">
        <f t="shared" si="3"/>
        <v>1.5</v>
      </c>
      <c r="FF11" s="137">
        <v>3</v>
      </c>
      <c r="FG11" s="138">
        <v>3</v>
      </c>
      <c r="FH11" s="200">
        <v>6.6</v>
      </c>
      <c r="FI11" s="239">
        <v>8</v>
      </c>
      <c r="FJ11" s="239"/>
      <c r="FK11" s="116">
        <f t="shared" si="63"/>
        <v>7.4</v>
      </c>
      <c r="FL11" s="117">
        <f t="shared" si="64"/>
        <v>7.4</v>
      </c>
      <c r="FM11" s="118" t="str">
        <f t="shared" si="65"/>
        <v>B</v>
      </c>
      <c r="FN11" s="119">
        <f t="shared" si="66"/>
        <v>3</v>
      </c>
      <c r="FO11" s="119" t="str">
        <f t="shared" si="67"/>
        <v>3.0</v>
      </c>
      <c r="FP11" s="137">
        <v>2</v>
      </c>
      <c r="FQ11" s="138">
        <v>2</v>
      </c>
      <c r="FR11" s="301">
        <f t="shared" si="68"/>
        <v>13</v>
      </c>
      <c r="FS11" s="310">
        <f t="shared" si="69"/>
        <v>2.5769230769230771</v>
      </c>
      <c r="FT11" s="312" t="str">
        <f t="shared" si="70"/>
        <v>2.58</v>
      </c>
      <c r="FU11" s="189" t="str">
        <f t="shared" si="71"/>
        <v>Lên lớp</v>
      </c>
      <c r="FV11" s="526">
        <f t="shared" si="72"/>
        <v>26</v>
      </c>
      <c r="FW11" s="310">
        <f t="shared" si="73"/>
        <v>2.7115384615384617</v>
      </c>
      <c r="FX11" s="312" t="str">
        <f t="shared" si="74"/>
        <v>2.71</v>
      </c>
      <c r="FY11" s="527">
        <f t="shared" si="75"/>
        <v>26</v>
      </c>
      <c r="FZ11" s="528">
        <f t="shared" si="76"/>
        <v>2.7115384615384617</v>
      </c>
      <c r="GA11" s="529" t="str">
        <f t="shared" si="77"/>
        <v>Lên lớp</v>
      </c>
      <c r="GB11" s="131"/>
      <c r="GC11" s="209">
        <v>7</v>
      </c>
      <c r="GD11" s="239">
        <v>7</v>
      </c>
      <c r="GE11" s="239"/>
      <c r="GF11" s="116">
        <f t="shared" si="78"/>
        <v>7</v>
      </c>
      <c r="GG11" s="117">
        <f t="shared" si="79"/>
        <v>7</v>
      </c>
      <c r="GH11" s="118" t="str">
        <f t="shared" si="80"/>
        <v>B</v>
      </c>
      <c r="GI11" s="119">
        <f t="shared" si="81"/>
        <v>3</v>
      </c>
      <c r="GJ11" s="119" t="str">
        <f t="shared" si="82"/>
        <v>3.0</v>
      </c>
      <c r="GK11" s="137">
        <v>2</v>
      </c>
      <c r="GL11" s="138">
        <v>2</v>
      </c>
      <c r="GM11" s="209">
        <v>6.6</v>
      </c>
      <c r="GN11" s="239">
        <v>6</v>
      </c>
      <c r="GO11" s="239"/>
      <c r="GP11" s="116">
        <f t="shared" si="83"/>
        <v>6.2</v>
      </c>
      <c r="GQ11" s="117">
        <f t="shared" si="84"/>
        <v>6.2</v>
      </c>
      <c r="GR11" s="118" t="str">
        <f t="shared" si="85"/>
        <v>C</v>
      </c>
      <c r="GS11" s="119">
        <f t="shared" si="86"/>
        <v>2</v>
      </c>
      <c r="GT11" s="119" t="str">
        <f t="shared" si="87"/>
        <v>2.0</v>
      </c>
      <c r="GU11" s="137">
        <v>2</v>
      </c>
      <c r="GV11" s="138">
        <v>2</v>
      </c>
      <c r="GW11" s="148">
        <v>6</v>
      </c>
      <c r="GX11" s="239">
        <v>8</v>
      </c>
      <c r="GY11" s="239"/>
      <c r="GZ11" s="116">
        <f t="shared" si="88"/>
        <v>7.2</v>
      </c>
      <c r="HA11" s="117">
        <f t="shared" si="89"/>
        <v>7.2</v>
      </c>
      <c r="HB11" s="118" t="str">
        <f t="shared" si="90"/>
        <v>B</v>
      </c>
      <c r="HC11" s="119">
        <f t="shared" si="91"/>
        <v>3</v>
      </c>
      <c r="HD11" s="119" t="str">
        <f t="shared" si="92"/>
        <v>3.0</v>
      </c>
      <c r="HE11" s="137">
        <v>3</v>
      </c>
      <c r="HF11" s="138">
        <v>3</v>
      </c>
      <c r="HG11" s="191">
        <v>6.2</v>
      </c>
      <c r="HH11" s="239">
        <v>7</v>
      </c>
      <c r="HI11" s="239"/>
      <c r="HJ11" s="116">
        <f t="shared" si="93"/>
        <v>6.7</v>
      </c>
      <c r="HK11" s="117">
        <f t="shared" si="94"/>
        <v>6.7</v>
      </c>
      <c r="HL11" s="118" t="str">
        <f t="shared" si="95"/>
        <v>C+</v>
      </c>
      <c r="HM11" s="119">
        <f t="shared" si="96"/>
        <v>2.5</v>
      </c>
      <c r="HN11" s="119" t="str">
        <f t="shared" si="97"/>
        <v>2.5</v>
      </c>
      <c r="HO11" s="137">
        <v>1</v>
      </c>
      <c r="HP11" s="138">
        <v>1</v>
      </c>
      <c r="HQ11" s="148">
        <v>6</v>
      </c>
      <c r="HR11" s="239">
        <v>6</v>
      </c>
      <c r="HS11" s="239"/>
      <c r="HT11" s="116">
        <f t="shared" si="98"/>
        <v>6</v>
      </c>
      <c r="HU11" s="117">
        <f t="shared" si="99"/>
        <v>6</v>
      </c>
      <c r="HV11" s="118" t="str">
        <f t="shared" si="100"/>
        <v>C</v>
      </c>
      <c r="HW11" s="119">
        <f t="shared" si="101"/>
        <v>2</v>
      </c>
      <c r="HX11" s="119" t="str">
        <f t="shared" si="102"/>
        <v>2.0</v>
      </c>
      <c r="HY11" s="137">
        <v>2</v>
      </c>
      <c r="HZ11" s="138">
        <v>2</v>
      </c>
      <c r="IA11" s="148">
        <v>5</v>
      </c>
      <c r="IB11" s="239">
        <v>5</v>
      </c>
      <c r="IC11" s="215"/>
      <c r="ID11" s="116">
        <f t="shared" si="103"/>
        <v>5</v>
      </c>
      <c r="IE11" s="117">
        <f t="shared" si="104"/>
        <v>5</v>
      </c>
      <c r="IF11" s="118" t="str">
        <f t="shared" si="105"/>
        <v>D+</v>
      </c>
      <c r="IG11" s="119">
        <f t="shared" si="106"/>
        <v>1.5</v>
      </c>
      <c r="IH11" s="119" t="str">
        <f t="shared" si="107"/>
        <v>1.5</v>
      </c>
      <c r="II11" s="137">
        <v>2</v>
      </c>
      <c r="IJ11" s="138">
        <v>2</v>
      </c>
      <c r="IK11" s="148">
        <v>7.7</v>
      </c>
      <c r="IL11" s="189">
        <v>3</v>
      </c>
      <c r="IM11" s="189"/>
      <c r="IN11" s="116">
        <f t="shared" si="108"/>
        <v>4.9000000000000004</v>
      </c>
      <c r="IO11" s="117">
        <f t="shared" si="109"/>
        <v>4.9000000000000004</v>
      </c>
      <c r="IP11" s="118" t="str">
        <f t="shared" si="110"/>
        <v>D</v>
      </c>
      <c r="IQ11" s="119">
        <f t="shared" si="111"/>
        <v>1</v>
      </c>
      <c r="IR11" s="119" t="str">
        <f t="shared" si="112"/>
        <v>1.0</v>
      </c>
      <c r="IS11" s="137">
        <v>3</v>
      </c>
      <c r="IT11" s="138">
        <v>3</v>
      </c>
      <c r="IU11" s="191">
        <v>6.6</v>
      </c>
      <c r="IV11" s="189">
        <v>5</v>
      </c>
      <c r="IW11" s="189"/>
      <c r="IX11" s="116">
        <f t="shared" si="113"/>
        <v>5.6</v>
      </c>
      <c r="IY11" s="117">
        <f t="shared" si="114"/>
        <v>5.6</v>
      </c>
      <c r="IZ11" s="118" t="str">
        <f t="shared" si="115"/>
        <v>C</v>
      </c>
      <c r="JA11" s="119">
        <f t="shared" si="116"/>
        <v>2</v>
      </c>
      <c r="JB11" s="119" t="str">
        <f t="shared" si="117"/>
        <v>2.0</v>
      </c>
      <c r="JC11" s="137">
        <v>2</v>
      </c>
      <c r="JD11" s="138">
        <v>2</v>
      </c>
      <c r="JE11" s="301">
        <f t="shared" si="118"/>
        <v>17</v>
      </c>
      <c r="JF11" s="310">
        <f t="shared" si="119"/>
        <v>2.0882352941176472</v>
      </c>
      <c r="JG11" s="312" t="str">
        <f t="shared" si="120"/>
        <v>2.09</v>
      </c>
      <c r="JH11" s="130"/>
      <c r="JI11" s="130"/>
      <c r="JJ11" s="130"/>
      <c r="JK11" s="130"/>
      <c r="JL11" s="130"/>
      <c r="JM11" s="130"/>
      <c r="JN11" s="130"/>
      <c r="JO11" s="130"/>
      <c r="JP11" s="130"/>
      <c r="JQ11" s="131"/>
      <c r="JR11" s="129"/>
      <c r="JS11" s="130"/>
      <c r="JT11" s="130"/>
      <c r="JU11" s="130"/>
      <c r="JV11" s="130"/>
      <c r="JW11" s="130"/>
      <c r="JX11" s="130"/>
      <c r="JY11" s="130"/>
      <c r="JZ11" s="137">
        <v>2</v>
      </c>
      <c r="KA11" s="131"/>
    </row>
    <row r="12" spans="1:287" ht="18">
      <c r="A12" s="5">
        <v>12</v>
      </c>
      <c r="B12" s="64" t="s">
        <v>268</v>
      </c>
      <c r="C12" s="65" t="s">
        <v>299</v>
      </c>
      <c r="D12" s="69" t="s">
        <v>300</v>
      </c>
      <c r="E12" s="71" t="s">
        <v>21</v>
      </c>
      <c r="F12" s="71"/>
      <c r="G12" s="74" t="s">
        <v>359</v>
      </c>
      <c r="H12" s="66" t="s">
        <v>36</v>
      </c>
      <c r="I12" s="66" t="s">
        <v>83</v>
      </c>
      <c r="J12" s="225" t="s">
        <v>37</v>
      </c>
      <c r="K12" s="361" t="s">
        <v>159</v>
      </c>
      <c r="L12" s="361"/>
      <c r="M12" s="361"/>
      <c r="N12" s="361"/>
      <c r="O12" s="361"/>
      <c r="P12" s="361"/>
      <c r="Q12" s="361"/>
      <c r="R12" s="361"/>
      <c r="S12" s="361"/>
      <c r="T12" s="361"/>
      <c r="U12" s="361"/>
      <c r="V12" s="361"/>
      <c r="W12" s="361"/>
      <c r="X12" s="361"/>
      <c r="Y12" s="361"/>
      <c r="Z12" s="361"/>
      <c r="AA12" s="361"/>
      <c r="AB12" s="361"/>
      <c r="AC12" s="361"/>
      <c r="AD12" s="361"/>
      <c r="AE12" s="361"/>
      <c r="AF12" s="361"/>
      <c r="AG12" s="361"/>
      <c r="AH12" s="361"/>
      <c r="AI12" s="361"/>
      <c r="AJ12" s="361"/>
      <c r="AK12" s="361"/>
      <c r="AL12" s="361"/>
      <c r="AM12" s="361"/>
      <c r="AN12" s="361"/>
      <c r="AO12" s="361"/>
      <c r="AP12" s="361"/>
      <c r="AQ12" s="361"/>
      <c r="AR12" s="361"/>
      <c r="AS12" s="361"/>
      <c r="AT12" s="361"/>
      <c r="AU12" s="361"/>
      <c r="AV12" s="6">
        <v>7.3</v>
      </c>
      <c r="AW12" s="3" t="str">
        <f t="shared" si="4"/>
        <v>B</v>
      </c>
      <c r="AX12" s="4">
        <f t="shared" si="5"/>
        <v>3</v>
      </c>
      <c r="AY12" s="13" t="str">
        <f t="shared" si="6"/>
        <v>3.0</v>
      </c>
      <c r="AZ12" s="15">
        <v>6</v>
      </c>
      <c r="BA12" s="3" t="str">
        <f t="shared" si="7"/>
        <v>C</v>
      </c>
      <c r="BB12" s="4">
        <f t="shared" si="8"/>
        <v>2</v>
      </c>
      <c r="BC12" s="122" t="str">
        <f t="shared" si="9"/>
        <v>2.0</v>
      </c>
      <c r="BD12" s="191">
        <v>6.7</v>
      </c>
      <c r="BE12" s="189">
        <v>4</v>
      </c>
      <c r="BF12" s="189"/>
      <c r="BG12" s="116">
        <f t="shared" si="10"/>
        <v>5.0999999999999996</v>
      </c>
      <c r="BH12" s="117">
        <f t="shared" si="11"/>
        <v>5.0999999999999996</v>
      </c>
      <c r="BI12" s="118" t="str">
        <f t="shared" si="12"/>
        <v>D+</v>
      </c>
      <c r="BJ12" s="119">
        <f t="shared" si="13"/>
        <v>1.5</v>
      </c>
      <c r="BK12" s="119" t="str">
        <f t="shared" si="14"/>
        <v>1.5</v>
      </c>
      <c r="BL12" s="137">
        <v>4</v>
      </c>
      <c r="BM12" s="138">
        <v>4</v>
      </c>
      <c r="BN12" s="148">
        <v>6.3</v>
      </c>
      <c r="BO12" s="189">
        <v>7</v>
      </c>
      <c r="BP12" s="189"/>
      <c r="BQ12" s="116">
        <f t="shared" si="15"/>
        <v>6.7</v>
      </c>
      <c r="BR12" s="117">
        <f t="shared" si="16"/>
        <v>6.7</v>
      </c>
      <c r="BS12" s="118" t="str">
        <f t="shared" si="17"/>
        <v>C+</v>
      </c>
      <c r="BT12" s="119">
        <f t="shared" si="18"/>
        <v>2.5</v>
      </c>
      <c r="BU12" s="119" t="str">
        <f t="shared" si="19"/>
        <v>2.5</v>
      </c>
      <c r="BV12" s="137">
        <v>2</v>
      </c>
      <c r="BW12" s="138">
        <v>2</v>
      </c>
      <c r="BX12" s="212">
        <v>8.3000000000000007</v>
      </c>
      <c r="BY12" s="256">
        <v>6</v>
      </c>
      <c r="BZ12" s="256"/>
      <c r="CA12" s="116">
        <f t="shared" si="20"/>
        <v>6.9</v>
      </c>
      <c r="CB12" s="117">
        <f t="shared" si="21"/>
        <v>6.9</v>
      </c>
      <c r="CC12" s="118" t="str">
        <f t="shared" si="22"/>
        <v>C+</v>
      </c>
      <c r="CD12" s="119">
        <f t="shared" si="23"/>
        <v>2.5</v>
      </c>
      <c r="CE12" s="119" t="str">
        <f t="shared" si="24"/>
        <v>2.5</v>
      </c>
      <c r="CF12" s="137">
        <v>2</v>
      </c>
      <c r="CG12" s="138">
        <v>2</v>
      </c>
      <c r="CH12" s="212">
        <v>6.3</v>
      </c>
      <c r="CI12" s="225">
        <v>8</v>
      </c>
      <c r="CJ12" s="225"/>
      <c r="CK12" s="116">
        <f t="shared" si="25"/>
        <v>7.3</v>
      </c>
      <c r="CL12" s="117">
        <f t="shared" si="26"/>
        <v>7.3</v>
      </c>
      <c r="CM12" s="118" t="str">
        <f t="shared" si="27"/>
        <v>B</v>
      </c>
      <c r="CN12" s="119">
        <f t="shared" si="28"/>
        <v>3</v>
      </c>
      <c r="CO12" s="119" t="str">
        <f t="shared" si="29"/>
        <v>3.0</v>
      </c>
      <c r="CP12" s="137">
        <v>1</v>
      </c>
      <c r="CQ12" s="138">
        <v>1</v>
      </c>
      <c r="CR12" s="212">
        <v>7.2</v>
      </c>
      <c r="CS12" s="230">
        <v>4</v>
      </c>
      <c r="CT12" s="230"/>
      <c r="CU12" s="116">
        <f t="shared" si="30"/>
        <v>5.3</v>
      </c>
      <c r="CV12" s="117">
        <f t="shared" si="31"/>
        <v>5.3</v>
      </c>
      <c r="CW12" s="118" t="str">
        <f t="shared" si="32"/>
        <v>D+</v>
      </c>
      <c r="CX12" s="119">
        <f t="shared" si="33"/>
        <v>1.5</v>
      </c>
      <c r="CY12" s="119" t="str">
        <f t="shared" si="0"/>
        <v>1.5</v>
      </c>
      <c r="CZ12" s="137">
        <v>2</v>
      </c>
      <c r="DA12" s="138">
        <v>2</v>
      </c>
      <c r="DB12" s="148">
        <v>7.4</v>
      </c>
      <c r="DC12" s="239">
        <v>5</v>
      </c>
      <c r="DD12" s="239"/>
      <c r="DE12" s="116">
        <f t="shared" si="34"/>
        <v>6</v>
      </c>
      <c r="DF12" s="117">
        <f t="shared" si="35"/>
        <v>6</v>
      </c>
      <c r="DG12" s="118" t="str">
        <f t="shared" si="36"/>
        <v>C</v>
      </c>
      <c r="DH12" s="119">
        <f t="shared" si="37"/>
        <v>2</v>
      </c>
      <c r="DI12" s="119" t="str">
        <f t="shared" si="1"/>
        <v>2.0</v>
      </c>
      <c r="DJ12" s="137">
        <v>2</v>
      </c>
      <c r="DK12" s="138">
        <v>2</v>
      </c>
      <c r="DL12" s="301">
        <f t="shared" si="38"/>
        <v>13</v>
      </c>
      <c r="DM12" s="310">
        <f t="shared" si="39"/>
        <v>2</v>
      </c>
      <c r="DN12" s="312" t="str">
        <f t="shared" si="40"/>
        <v>2.00</v>
      </c>
      <c r="DO12" s="296" t="str">
        <f t="shared" si="41"/>
        <v>Lên lớp</v>
      </c>
      <c r="DP12" s="297">
        <f t="shared" si="42"/>
        <v>13</v>
      </c>
      <c r="DQ12" s="298">
        <f t="shared" si="43"/>
        <v>2</v>
      </c>
      <c r="DR12" s="296" t="str">
        <f t="shared" si="44"/>
        <v>Lên lớp</v>
      </c>
      <c r="DT12" s="148">
        <v>8.1999999999999993</v>
      </c>
      <c r="DU12" s="239">
        <v>8</v>
      </c>
      <c r="DV12" s="239"/>
      <c r="DW12" s="116">
        <f t="shared" si="45"/>
        <v>8.1</v>
      </c>
      <c r="DX12" s="117">
        <f t="shared" si="46"/>
        <v>8.1</v>
      </c>
      <c r="DY12" s="118" t="str">
        <f t="shared" si="47"/>
        <v>B+</v>
      </c>
      <c r="DZ12" s="119">
        <f t="shared" si="48"/>
        <v>3.5</v>
      </c>
      <c r="EA12" s="119" t="str">
        <f t="shared" si="49"/>
        <v>3.5</v>
      </c>
      <c r="EB12" s="137">
        <v>3</v>
      </c>
      <c r="EC12" s="138">
        <v>3</v>
      </c>
      <c r="ED12" s="148">
        <v>7.6</v>
      </c>
      <c r="EE12" s="239">
        <v>6</v>
      </c>
      <c r="EF12" s="239"/>
      <c r="EG12" s="116">
        <f t="shared" si="50"/>
        <v>6.6</v>
      </c>
      <c r="EH12" s="117">
        <f t="shared" si="51"/>
        <v>6.6</v>
      </c>
      <c r="EI12" s="118" t="str">
        <f t="shared" si="52"/>
        <v>C+</v>
      </c>
      <c r="EJ12" s="119">
        <f t="shared" si="53"/>
        <v>2.5</v>
      </c>
      <c r="EK12" s="119" t="str">
        <f t="shared" si="54"/>
        <v>2.5</v>
      </c>
      <c r="EL12" s="137">
        <v>3</v>
      </c>
      <c r="EM12" s="138">
        <v>3</v>
      </c>
      <c r="EN12" s="148">
        <v>7.6</v>
      </c>
      <c r="EO12" s="230">
        <v>7</v>
      </c>
      <c r="EP12" s="230"/>
      <c r="EQ12" s="116">
        <f t="shared" si="55"/>
        <v>7.2</v>
      </c>
      <c r="ER12" s="117">
        <f t="shared" si="56"/>
        <v>7.2</v>
      </c>
      <c r="ES12" s="118" t="str">
        <f t="shared" si="57"/>
        <v>B</v>
      </c>
      <c r="ET12" s="119">
        <f t="shared" si="58"/>
        <v>3</v>
      </c>
      <c r="EU12" s="119" t="str">
        <f t="shared" si="59"/>
        <v>3.0</v>
      </c>
      <c r="EV12" s="137">
        <v>2</v>
      </c>
      <c r="EW12" s="138">
        <v>2</v>
      </c>
      <c r="EX12" s="209">
        <v>7.3</v>
      </c>
      <c r="EY12" s="239">
        <v>5</v>
      </c>
      <c r="EZ12" s="239"/>
      <c r="FA12" s="116">
        <f t="shared" si="60"/>
        <v>5.9</v>
      </c>
      <c r="FB12" s="117">
        <f t="shared" si="61"/>
        <v>5.9</v>
      </c>
      <c r="FC12" s="118" t="str">
        <f t="shared" si="62"/>
        <v>C</v>
      </c>
      <c r="FD12" s="119">
        <f t="shared" si="2"/>
        <v>2</v>
      </c>
      <c r="FE12" s="119" t="str">
        <f t="shared" si="3"/>
        <v>2.0</v>
      </c>
      <c r="FF12" s="137">
        <v>3</v>
      </c>
      <c r="FG12" s="138">
        <v>3</v>
      </c>
      <c r="FH12" s="200">
        <v>6.4</v>
      </c>
      <c r="FI12" s="239">
        <v>7</v>
      </c>
      <c r="FJ12" s="239"/>
      <c r="FK12" s="116">
        <f t="shared" si="63"/>
        <v>6.8</v>
      </c>
      <c r="FL12" s="117">
        <f t="shared" si="64"/>
        <v>6.8</v>
      </c>
      <c r="FM12" s="118" t="str">
        <f t="shared" si="65"/>
        <v>C+</v>
      </c>
      <c r="FN12" s="119">
        <f t="shared" si="66"/>
        <v>2.5</v>
      </c>
      <c r="FO12" s="119" t="str">
        <f t="shared" si="67"/>
        <v>2.5</v>
      </c>
      <c r="FP12" s="137">
        <v>2</v>
      </c>
      <c r="FQ12" s="138">
        <v>2</v>
      </c>
      <c r="FR12" s="301">
        <f t="shared" si="68"/>
        <v>13</v>
      </c>
      <c r="FS12" s="310">
        <f t="shared" si="69"/>
        <v>2.6923076923076925</v>
      </c>
      <c r="FT12" s="312" t="str">
        <f t="shared" si="70"/>
        <v>2.69</v>
      </c>
      <c r="FU12" s="189" t="str">
        <f t="shared" si="71"/>
        <v>Lên lớp</v>
      </c>
      <c r="FV12" s="526">
        <f t="shared" si="72"/>
        <v>26</v>
      </c>
      <c r="FW12" s="310">
        <f t="shared" si="73"/>
        <v>2.3461538461538463</v>
      </c>
      <c r="FX12" s="312" t="str">
        <f t="shared" si="74"/>
        <v>2.35</v>
      </c>
      <c r="FY12" s="527">
        <f t="shared" si="75"/>
        <v>26</v>
      </c>
      <c r="FZ12" s="528">
        <f t="shared" si="76"/>
        <v>2.3461538461538463</v>
      </c>
      <c r="GA12" s="529" t="str">
        <f t="shared" si="77"/>
        <v>Lên lớp</v>
      </c>
      <c r="GB12" s="131"/>
      <c r="GC12" s="209">
        <v>6.3</v>
      </c>
      <c r="GD12" s="239">
        <v>7</v>
      </c>
      <c r="GE12" s="239"/>
      <c r="GF12" s="116">
        <f t="shared" si="78"/>
        <v>6.7</v>
      </c>
      <c r="GG12" s="117">
        <f t="shared" si="79"/>
        <v>6.7</v>
      </c>
      <c r="GH12" s="118" t="str">
        <f t="shared" si="80"/>
        <v>C+</v>
      </c>
      <c r="GI12" s="119">
        <f t="shared" si="81"/>
        <v>2.5</v>
      </c>
      <c r="GJ12" s="119" t="str">
        <f t="shared" si="82"/>
        <v>2.5</v>
      </c>
      <c r="GK12" s="137">
        <v>2</v>
      </c>
      <c r="GL12" s="138">
        <v>2</v>
      </c>
      <c r="GM12" s="209">
        <v>6.4</v>
      </c>
      <c r="GN12" s="239">
        <v>7</v>
      </c>
      <c r="GO12" s="239"/>
      <c r="GP12" s="116">
        <f t="shared" si="83"/>
        <v>6.8</v>
      </c>
      <c r="GQ12" s="117">
        <f t="shared" si="84"/>
        <v>6.8</v>
      </c>
      <c r="GR12" s="118" t="str">
        <f t="shared" si="85"/>
        <v>C+</v>
      </c>
      <c r="GS12" s="119">
        <f t="shared" si="86"/>
        <v>2.5</v>
      </c>
      <c r="GT12" s="119" t="str">
        <f t="shared" si="87"/>
        <v>2.5</v>
      </c>
      <c r="GU12" s="137">
        <v>2</v>
      </c>
      <c r="GV12" s="138">
        <v>2</v>
      </c>
      <c r="GW12" s="148">
        <v>7</v>
      </c>
      <c r="GX12" s="239">
        <v>5</v>
      </c>
      <c r="GY12" s="239"/>
      <c r="GZ12" s="116">
        <f t="shared" si="88"/>
        <v>5.8</v>
      </c>
      <c r="HA12" s="117">
        <f t="shared" si="89"/>
        <v>5.8</v>
      </c>
      <c r="HB12" s="118" t="str">
        <f t="shared" si="90"/>
        <v>C</v>
      </c>
      <c r="HC12" s="119">
        <f t="shared" si="91"/>
        <v>2</v>
      </c>
      <c r="HD12" s="119" t="str">
        <f t="shared" si="92"/>
        <v>2.0</v>
      </c>
      <c r="HE12" s="137">
        <v>3</v>
      </c>
      <c r="HF12" s="138">
        <v>3</v>
      </c>
      <c r="HG12" s="191">
        <v>6.4</v>
      </c>
      <c r="HH12" s="239">
        <v>6</v>
      </c>
      <c r="HI12" s="239"/>
      <c r="HJ12" s="116">
        <f t="shared" si="93"/>
        <v>6.2</v>
      </c>
      <c r="HK12" s="117">
        <f t="shared" si="94"/>
        <v>6.2</v>
      </c>
      <c r="HL12" s="118" t="str">
        <f t="shared" si="95"/>
        <v>C</v>
      </c>
      <c r="HM12" s="119">
        <f t="shared" si="96"/>
        <v>2</v>
      </c>
      <c r="HN12" s="119" t="str">
        <f t="shared" si="97"/>
        <v>2.0</v>
      </c>
      <c r="HO12" s="137">
        <v>1</v>
      </c>
      <c r="HP12" s="138">
        <v>1</v>
      </c>
      <c r="HQ12" s="148">
        <v>6</v>
      </c>
      <c r="HR12" s="239">
        <v>8</v>
      </c>
      <c r="HS12" s="239"/>
      <c r="HT12" s="116">
        <f t="shared" si="98"/>
        <v>7.2</v>
      </c>
      <c r="HU12" s="117">
        <f t="shared" si="99"/>
        <v>7.2</v>
      </c>
      <c r="HV12" s="118" t="str">
        <f t="shared" si="100"/>
        <v>B</v>
      </c>
      <c r="HW12" s="119">
        <f t="shared" si="101"/>
        <v>3</v>
      </c>
      <c r="HX12" s="119" t="str">
        <f t="shared" si="102"/>
        <v>3.0</v>
      </c>
      <c r="HY12" s="137">
        <v>2</v>
      </c>
      <c r="HZ12" s="138">
        <v>2</v>
      </c>
      <c r="IA12" s="148">
        <v>6.6</v>
      </c>
      <c r="IB12" s="239">
        <v>6</v>
      </c>
      <c r="IC12" s="215"/>
      <c r="ID12" s="116">
        <f t="shared" si="103"/>
        <v>6.2</v>
      </c>
      <c r="IE12" s="117">
        <f t="shared" si="104"/>
        <v>6.2</v>
      </c>
      <c r="IF12" s="118" t="str">
        <f t="shared" si="105"/>
        <v>C</v>
      </c>
      <c r="IG12" s="119">
        <f t="shared" si="106"/>
        <v>2</v>
      </c>
      <c r="IH12" s="119" t="str">
        <f t="shared" si="107"/>
        <v>2.0</v>
      </c>
      <c r="II12" s="137">
        <v>2</v>
      </c>
      <c r="IJ12" s="138">
        <v>2</v>
      </c>
      <c r="IK12" s="148">
        <v>7.7</v>
      </c>
      <c r="IL12" s="189">
        <v>7</v>
      </c>
      <c r="IM12" s="189"/>
      <c r="IN12" s="116">
        <f t="shared" si="108"/>
        <v>7.3</v>
      </c>
      <c r="IO12" s="117">
        <f t="shared" si="109"/>
        <v>7.3</v>
      </c>
      <c r="IP12" s="118" t="str">
        <f t="shared" si="110"/>
        <v>B</v>
      </c>
      <c r="IQ12" s="119">
        <f t="shared" si="111"/>
        <v>3</v>
      </c>
      <c r="IR12" s="119" t="str">
        <f t="shared" si="112"/>
        <v>3.0</v>
      </c>
      <c r="IS12" s="137">
        <v>3</v>
      </c>
      <c r="IT12" s="138">
        <v>3</v>
      </c>
      <c r="IU12" s="191">
        <v>6.6</v>
      </c>
      <c r="IV12" s="189">
        <v>6</v>
      </c>
      <c r="IW12" s="189"/>
      <c r="IX12" s="116">
        <f t="shared" si="113"/>
        <v>6.2</v>
      </c>
      <c r="IY12" s="117">
        <f t="shared" si="114"/>
        <v>6.2</v>
      </c>
      <c r="IZ12" s="118" t="str">
        <f t="shared" si="115"/>
        <v>C</v>
      </c>
      <c r="JA12" s="119">
        <f t="shared" si="116"/>
        <v>2</v>
      </c>
      <c r="JB12" s="119" t="str">
        <f t="shared" si="117"/>
        <v>2.0</v>
      </c>
      <c r="JC12" s="137">
        <v>2</v>
      </c>
      <c r="JD12" s="138">
        <v>2</v>
      </c>
      <c r="JE12" s="301">
        <f t="shared" si="118"/>
        <v>17</v>
      </c>
      <c r="JF12" s="310">
        <f t="shared" si="119"/>
        <v>2.4117647058823528</v>
      </c>
      <c r="JG12" s="312" t="str">
        <f t="shared" si="120"/>
        <v>2.41</v>
      </c>
      <c r="JH12" s="130"/>
      <c r="JI12" s="130"/>
      <c r="JJ12" s="130"/>
      <c r="JK12" s="130"/>
      <c r="JL12" s="130"/>
      <c r="JM12" s="130"/>
      <c r="JN12" s="130"/>
      <c r="JO12" s="130"/>
      <c r="JP12" s="130"/>
      <c r="JQ12" s="131"/>
      <c r="JR12" s="129"/>
      <c r="JS12" s="130"/>
      <c r="JT12" s="130"/>
      <c r="JU12" s="130"/>
      <c r="JV12" s="130"/>
      <c r="JW12" s="130"/>
      <c r="JX12" s="130"/>
      <c r="JY12" s="130"/>
      <c r="JZ12" s="137">
        <v>2</v>
      </c>
      <c r="KA12" s="131"/>
    </row>
    <row r="13" spans="1:287" ht="18">
      <c r="A13" s="5">
        <v>13</v>
      </c>
      <c r="B13" s="64" t="s">
        <v>268</v>
      </c>
      <c r="C13" s="65" t="s">
        <v>301</v>
      </c>
      <c r="D13" s="69" t="s">
        <v>302</v>
      </c>
      <c r="E13" s="71" t="s">
        <v>303</v>
      </c>
      <c r="F13" s="71"/>
      <c r="G13" s="75" t="s">
        <v>361</v>
      </c>
      <c r="H13" s="66" t="s">
        <v>36</v>
      </c>
      <c r="I13" s="66" t="s">
        <v>46</v>
      </c>
      <c r="J13" s="225" t="s">
        <v>37</v>
      </c>
      <c r="K13" s="361" t="s">
        <v>159</v>
      </c>
      <c r="L13" s="361"/>
      <c r="M13" s="361"/>
      <c r="N13" s="361"/>
      <c r="O13" s="361"/>
      <c r="P13" s="361"/>
      <c r="Q13" s="361"/>
      <c r="R13" s="361"/>
      <c r="S13" s="361"/>
      <c r="T13" s="361"/>
      <c r="U13" s="361"/>
      <c r="V13" s="361"/>
      <c r="W13" s="361"/>
      <c r="X13" s="361"/>
      <c r="Y13" s="361"/>
      <c r="Z13" s="361"/>
      <c r="AA13" s="361"/>
      <c r="AB13" s="361"/>
      <c r="AC13" s="361"/>
      <c r="AD13" s="361"/>
      <c r="AE13" s="361"/>
      <c r="AF13" s="361"/>
      <c r="AG13" s="361"/>
      <c r="AH13" s="361"/>
      <c r="AI13" s="361"/>
      <c r="AJ13" s="361"/>
      <c r="AK13" s="361"/>
      <c r="AL13" s="361"/>
      <c r="AM13" s="361"/>
      <c r="AN13" s="361"/>
      <c r="AO13" s="361"/>
      <c r="AP13" s="361"/>
      <c r="AQ13" s="361"/>
      <c r="AR13" s="361"/>
      <c r="AS13" s="361"/>
      <c r="AT13" s="361"/>
      <c r="AU13" s="361"/>
      <c r="AV13" s="6">
        <v>7.3</v>
      </c>
      <c r="AW13" s="3" t="str">
        <f t="shared" si="4"/>
        <v>B</v>
      </c>
      <c r="AX13" s="4">
        <f t="shared" si="5"/>
        <v>3</v>
      </c>
      <c r="AY13" s="13" t="str">
        <f t="shared" si="6"/>
        <v>3.0</v>
      </c>
      <c r="AZ13" s="15">
        <v>6</v>
      </c>
      <c r="BA13" s="3" t="str">
        <f t="shared" si="7"/>
        <v>C</v>
      </c>
      <c r="BB13" s="4">
        <f t="shared" si="8"/>
        <v>2</v>
      </c>
      <c r="BC13" s="122" t="str">
        <f t="shared" si="9"/>
        <v>2.0</v>
      </c>
      <c r="BD13" s="191">
        <v>7</v>
      </c>
      <c r="BE13" s="189">
        <v>7</v>
      </c>
      <c r="BF13" s="189"/>
      <c r="BG13" s="116">
        <f t="shared" si="10"/>
        <v>7</v>
      </c>
      <c r="BH13" s="117">
        <f t="shared" si="11"/>
        <v>7</v>
      </c>
      <c r="BI13" s="118" t="str">
        <f t="shared" si="12"/>
        <v>B</v>
      </c>
      <c r="BJ13" s="119">
        <f t="shared" si="13"/>
        <v>3</v>
      </c>
      <c r="BK13" s="119" t="str">
        <f t="shared" si="14"/>
        <v>3.0</v>
      </c>
      <c r="BL13" s="137">
        <v>4</v>
      </c>
      <c r="BM13" s="138">
        <v>4</v>
      </c>
      <c r="BN13" s="148">
        <v>5</v>
      </c>
      <c r="BO13" s="189">
        <v>8</v>
      </c>
      <c r="BP13" s="189"/>
      <c r="BQ13" s="116">
        <f t="shared" si="15"/>
        <v>6.8</v>
      </c>
      <c r="BR13" s="117">
        <f t="shared" si="16"/>
        <v>6.8</v>
      </c>
      <c r="BS13" s="118" t="str">
        <f t="shared" si="17"/>
        <v>C+</v>
      </c>
      <c r="BT13" s="119">
        <f t="shared" si="18"/>
        <v>2.5</v>
      </c>
      <c r="BU13" s="119" t="str">
        <f t="shared" si="19"/>
        <v>2.5</v>
      </c>
      <c r="BV13" s="137">
        <v>2</v>
      </c>
      <c r="BW13" s="138">
        <v>2</v>
      </c>
      <c r="BX13" s="212">
        <v>9</v>
      </c>
      <c r="BY13" s="256">
        <v>9</v>
      </c>
      <c r="BZ13" s="256"/>
      <c r="CA13" s="116">
        <f t="shared" si="20"/>
        <v>9</v>
      </c>
      <c r="CB13" s="117">
        <f t="shared" si="21"/>
        <v>9</v>
      </c>
      <c r="CC13" s="118" t="str">
        <f t="shared" si="22"/>
        <v>A</v>
      </c>
      <c r="CD13" s="119">
        <f t="shared" si="23"/>
        <v>4</v>
      </c>
      <c r="CE13" s="119" t="str">
        <f t="shared" si="24"/>
        <v>4.0</v>
      </c>
      <c r="CF13" s="137">
        <v>2</v>
      </c>
      <c r="CG13" s="138">
        <v>2</v>
      </c>
      <c r="CH13" s="212">
        <v>7.7</v>
      </c>
      <c r="CI13" s="225">
        <v>8</v>
      </c>
      <c r="CJ13" s="225"/>
      <c r="CK13" s="116">
        <f t="shared" si="25"/>
        <v>7.9</v>
      </c>
      <c r="CL13" s="117">
        <f t="shared" si="26"/>
        <v>7.9</v>
      </c>
      <c r="CM13" s="118" t="str">
        <f t="shared" si="27"/>
        <v>B</v>
      </c>
      <c r="CN13" s="119">
        <f t="shared" si="28"/>
        <v>3</v>
      </c>
      <c r="CO13" s="119" t="str">
        <f t="shared" si="29"/>
        <v>3.0</v>
      </c>
      <c r="CP13" s="137">
        <v>1</v>
      </c>
      <c r="CQ13" s="138">
        <v>1</v>
      </c>
      <c r="CR13" s="212">
        <v>8.8000000000000007</v>
      </c>
      <c r="CS13" s="230">
        <v>4</v>
      </c>
      <c r="CT13" s="230"/>
      <c r="CU13" s="116">
        <f t="shared" si="30"/>
        <v>5.9</v>
      </c>
      <c r="CV13" s="117">
        <f t="shared" si="31"/>
        <v>5.9</v>
      </c>
      <c r="CW13" s="118" t="str">
        <f t="shared" si="32"/>
        <v>C</v>
      </c>
      <c r="CX13" s="119">
        <f t="shared" si="33"/>
        <v>2</v>
      </c>
      <c r="CY13" s="119" t="str">
        <f t="shared" si="0"/>
        <v>2.0</v>
      </c>
      <c r="CZ13" s="137">
        <v>2</v>
      </c>
      <c r="DA13" s="138">
        <v>2</v>
      </c>
      <c r="DB13" s="148">
        <v>7.6</v>
      </c>
      <c r="DC13" s="239">
        <v>8</v>
      </c>
      <c r="DD13" s="239"/>
      <c r="DE13" s="116">
        <f t="shared" si="34"/>
        <v>7.8</v>
      </c>
      <c r="DF13" s="117">
        <f t="shared" si="35"/>
        <v>7.8</v>
      </c>
      <c r="DG13" s="118" t="str">
        <f t="shared" si="36"/>
        <v>B</v>
      </c>
      <c r="DH13" s="119">
        <f t="shared" si="37"/>
        <v>3</v>
      </c>
      <c r="DI13" s="119" t="str">
        <f t="shared" si="1"/>
        <v>3.0</v>
      </c>
      <c r="DJ13" s="137">
        <v>2</v>
      </c>
      <c r="DK13" s="138">
        <v>2</v>
      </c>
      <c r="DL13" s="301">
        <f t="shared" si="38"/>
        <v>13</v>
      </c>
      <c r="DM13" s="310">
        <f t="shared" si="39"/>
        <v>2.9230769230769229</v>
      </c>
      <c r="DN13" s="312" t="str">
        <f t="shared" si="40"/>
        <v>2.92</v>
      </c>
      <c r="DO13" s="296" t="str">
        <f t="shared" si="41"/>
        <v>Lên lớp</v>
      </c>
      <c r="DP13" s="297">
        <f t="shared" si="42"/>
        <v>13</v>
      </c>
      <c r="DQ13" s="298">
        <f t="shared" si="43"/>
        <v>2.9230769230769229</v>
      </c>
      <c r="DR13" s="296" t="str">
        <f t="shared" si="44"/>
        <v>Lên lớp</v>
      </c>
      <c r="DT13" s="148">
        <v>9</v>
      </c>
      <c r="DU13" s="239">
        <v>8</v>
      </c>
      <c r="DV13" s="239"/>
      <c r="DW13" s="116">
        <f t="shared" si="45"/>
        <v>8.4</v>
      </c>
      <c r="DX13" s="117">
        <f t="shared" si="46"/>
        <v>8.4</v>
      </c>
      <c r="DY13" s="118" t="str">
        <f t="shared" si="47"/>
        <v>B+</v>
      </c>
      <c r="DZ13" s="119">
        <f t="shared" si="48"/>
        <v>3.5</v>
      </c>
      <c r="EA13" s="119" t="str">
        <f t="shared" si="49"/>
        <v>3.5</v>
      </c>
      <c r="EB13" s="137">
        <v>3</v>
      </c>
      <c r="EC13" s="138">
        <v>3</v>
      </c>
      <c r="ED13" s="148">
        <v>9.3000000000000007</v>
      </c>
      <c r="EE13" s="239">
        <v>9</v>
      </c>
      <c r="EF13" s="239"/>
      <c r="EG13" s="116">
        <f t="shared" si="50"/>
        <v>9.1</v>
      </c>
      <c r="EH13" s="117">
        <f t="shared" si="51"/>
        <v>9.1</v>
      </c>
      <c r="EI13" s="118" t="str">
        <f t="shared" si="52"/>
        <v>A</v>
      </c>
      <c r="EJ13" s="119">
        <f t="shared" si="53"/>
        <v>4</v>
      </c>
      <c r="EK13" s="119" t="str">
        <f t="shared" si="54"/>
        <v>4.0</v>
      </c>
      <c r="EL13" s="137">
        <v>3</v>
      </c>
      <c r="EM13" s="138">
        <v>3</v>
      </c>
      <c r="EN13" s="148">
        <v>8.8000000000000007</v>
      </c>
      <c r="EO13" s="230">
        <v>4</v>
      </c>
      <c r="EP13" s="230"/>
      <c r="EQ13" s="116">
        <f t="shared" si="55"/>
        <v>5.9</v>
      </c>
      <c r="ER13" s="117">
        <f t="shared" si="56"/>
        <v>5.9</v>
      </c>
      <c r="ES13" s="118" t="str">
        <f t="shared" si="57"/>
        <v>C</v>
      </c>
      <c r="ET13" s="119">
        <f t="shared" si="58"/>
        <v>2</v>
      </c>
      <c r="EU13" s="119" t="str">
        <f t="shared" si="59"/>
        <v>2.0</v>
      </c>
      <c r="EV13" s="137">
        <v>2</v>
      </c>
      <c r="EW13" s="138">
        <v>2</v>
      </c>
      <c r="EX13" s="209">
        <v>8</v>
      </c>
      <c r="EY13" s="239">
        <v>5</v>
      </c>
      <c r="EZ13" s="239"/>
      <c r="FA13" s="116">
        <f t="shared" si="60"/>
        <v>6.2</v>
      </c>
      <c r="FB13" s="117">
        <f t="shared" si="61"/>
        <v>6.2</v>
      </c>
      <c r="FC13" s="118" t="str">
        <f t="shared" si="62"/>
        <v>C</v>
      </c>
      <c r="FD13" s="119">
        <f t="shared" si="2"/>
        <v>2</v>
      </c>
      <c r="FE13" s="119" t="str">
        <f t="shared" si="3"/>
        <v>2.0</v>
      </c>
      <c r="FF13" s="137">
        <v>3</v>
      </c>
      <c r="FG13" s="138">
        <v>3</v>
      </c>
      <c r="FH13" s="200">
        <v>6.4</v>
      </c>
      <c r="FI13" s="239">
        <v>9</v>
      </c>
      <c r="FJ13" s="239"/>
      <c r="FK13" s="116">
        <f t="shared" si="63"/>
        <v>8</v>
      </c>
      <c r="FL13" s="117">
        <f t="shared" si="64"/>
        <v>8</v>
      </c>
      <c r="FM13" s="118" t="str">
        <f t="shared" si="65"/>
        <v>B+</v>
      </c>
      <c r="FN13" s="119">
        <f t="shared" si="66"/>
        <v>3.5</v>
      </c>
      <c r="FO13" s="119" t="str">
        <f t="shared" si="67"/>
        <v>3.5</v>
      </c>
      <c r="FP13" s="137">
        <v>2</v>
      </c>
      <c r="FQ13" s="138">
        <v>2</v>
      </c>
      <c r="FR13" s="301">
        <f t="shared" si="68"/>
        <v>13</v>
      </c>
      <c r="FS13" s="310">
        <f t="shared" si="69"/>
        <v>3.0384615384615383</v>
      </c>
      <c r="FT13" s="312" t="str">
        <f t="shared" si="70"/>
        <v>3.04</v>
      </c>
      <c r="FU13" s="189" t="str">
        <f t="shared" si="71"/>
        <v>Lên lớp</v>
      </c>
      <c r="FV13" s="526">
        <f t="shared" si="72"/>
        <v>26</v>
      </c>
      <c r="FW13" s="310">
        <f t="shared" si="73"/>
        <v>2.9807692307692308</v>
      </c>
      <c r="FX13" s="312" t="str">
        <f t="shared" si="74"/>
        <v>2.98</v>
      </c>
      <c r="FY13" s="527">
        <f t="shared" si="75"/>
        <v>26</v>
      </c>
      <c r="FZ13" s="528">
        <f t="shared" si="76"/>
        <v>2.9807692307692308</v>
      </c>
      <c r="GA13" s="529" t="str">
        <f t="shared" si="77"/>
        <v>Lên lớp</v>
      </c>
      <c r="GB13" s="131"/>
      <c r="GC13" s="209">
        <v>7.7</v>
      </c>
      <c r="GD13" s="239">
        <v>7</v>
      </c>
      <c r="GE13" s="239"/>
      <c r="GF13" s="116">
        <f t="shared" si="78"/>
        <v>7.3</v>
      </c>
      <c r="GG13" s="117">
        <f t="shared" si="79"/>
        <v>7.3</v>
      </c>
      <c r="GH13" s="118" t="str">
        <f t="shared" si="80"/>
        <v>B</v>
      </c>
      <c r="GI13" s="119">
        <f t="shared" si="81"/>
        <v>3</v>
      </c>
      <c r="GJ13" s="119" t="str">
        <f t="shared" si="82"/>
        <v>3.0</v>
      </c>
      <c r="GK13" s="137">
        <v>2</v>
      </c>
      <c r="GL13" s="138">
        <v>2</v>
      </c>
      <c r="GM13" s="209">
        <v>8</v>
      </c>
      <c r="GN13" s="239">
        <v>10</v>
      </c>
      <c r="GO13" s="239"/>
      <c r="GP13" s="116">
        <f t="shared" si="83"/>
        <v>9.1999999999999993</v>
      </c>
      <c r="GQ13" s="117">
        <f t="shared" si="84"/>
        <v>9.1999999999999993</v>
      </c>
      <c r="GR13" s="118" t="str">
        <f t="shared" si="85"/>
        <v>A</v>
      </c>
      <c r="GS13" s="119">
        <f t="shared" si="86"/>
        <v>4</v>
      </c>
      <c r="GT13" s="119" t="str">
        <f t="shared" si="87"/>
        <v>4.0</v>
      </c>
      <c r="GU13" s="137">
        <v>2</v>
      </c>
      <c r="GV13" s="138">
        <v>2</v>
      </c>
      <c r="GW13" s="148">
        <v>6.8</v>
      </c>
      <c r="GX13" s="239">
        <v>6</v>
      </c>
      <c r="GY13" s="239"/>
      <c r="GZ13" s="116">
        <f t="shared" si="88"/>
        <v>6.3</v>
      </c>
      <c r="HA13" s="117">
        <f t="shared" si="89"/>
        <v>6.3</v>
      </c>
      <c r="HB13" s="118" t="str">
        <f t="shared" si="90"/>
        <v>C</v>
      </c>
      <c r="HC13" s="119">
        <f t="shared" si="91"/>
        <v>2</v>
      </c>
      <c r="HD13" s="119" t="str">
        <f t="shared" si="92"/>
        <v>2.0</v>
      </c>
      <c r="HE13" s="137">
        <v>3</v>
      </c>
      <c r="HF13" s="138">
        <v>3</v>
      </c>
      <c r="HG13" s="191">
        <v>9.4</v>
      </c>
      <c r="HH13" s="239">
        <v>9</v>
      </c>
      <c r="HI13" s="239"/>
      <c r="HJ13" s="116">
        <f t="shared" si="93"/>
        <v>9.1999999999999993</v>
      </c>
      <c r="HK13" s="117">
        <f t="shared" si="94"/>
        <v>9.1999999999999993</v>
      </c>
      <c r="HL13" s="118" t="str">
        <f t="shared" si="95"/>
        <v>A</v>
      </c>
      <c r="HM13" s="119">
        <f t="shared" si="96"/>
        <v>4</v>
      </c>
      <c r="HN13" s="119" t="str">
        <f t="shared" si="97"/>
        <v>4.0</v>
      </c>
      <c r="HO13" s="137">
        <v>1</v>
      </c>
      <c r="HP13" s="138">
        <v>1</v>
      </c>
      <c r="HQ13" s="148">
        <v>8.8000000000000007</v>
      </c>
      <c r="HR13" s="239">
        <v>9</v>
      </c>
      <c r="HS13" s="239"/>
      <c r="HT13" s="116">
        <f t="shared" si="98"/>
        <v>8.9</v>
      </c>
      <c r="HU13" s="117">
        <f t="shared" si="99"/>
        <v>8.9</v>
      </c>
      <c r="HV13" s="118" t="str">
        <f t="shared" si="100"/>
        <v>A</v>
      </c>
      <c r="HW13" s="119">
        <f t="shared" si="101"/>
        <v>4</v>
      </c>
      <c r="HX13" s="119" t="str">
        <f t="shared" si="102"/>
        <v>4.0</v>
      </c>
      <c r="HY13" s="137">
        <v>2</v>
      </c>
      <c r="HZ13" s="138">
        <v>2</v>
      </c>
      <c r="IA13" s="148">
        <v>8.8000000000000007</v>
      </c>
      <c r="IB13" s="239">
        <v>7</v>
      </c>
      <c r="IC13" s="215"/>
      <c r="ID13" s="116">
        <f t="shared" si="103"/>
        <v>7.7</v>
      </c>
      <c r="IE13" s="117">
        <f t="shared" si="104"/>
        <v>7.7</v>
      </c>
      <c r="IF13" s="118" t="str">
        <f t="shared" si="105"/>
        <v>B</v>
      </c>
      <c r="IG13" s="119">
        <f t="shared" si="106"/>
        <v>3</v>
      </c>
      <c r="IH13" s="119" t="str">
        <f t="shared" si="107"/>
        <v>3.0</v>
      </c>
      <c r="II13" s="137">
        <v>2</v>
      </c>
      <c r="IJ13" s="138">
        <v>2</v>
      </c>
      <c r="IK13" s="148">
        <v>8.3000000000000007</v>
      </c>
      <c r="IL13" s="189">
        <v>5</v>
      </c>
      <c r="IM13" s="189"/>
      <c r="IN13" s="116">
        <f t="shared" si="108"/>
        <v>6.3</v>
      </c>
      <c r="IO13" s="117">
        <f t="shared" si="109"/>
        <v>6.3</v>
      </c>
      <c r="IP13" s="118" t="str">
        <f t="shared" si="110"/>
        <v>C</v>
      </c>
      <c r="IQ13" s="119">
        <f t="shared" si="111"/>
        <v>2</v>
      </c>
      <c r="IR13" s="119" t="str">
        <f t="shared" si="112"/>
        <v>2.0</v>
      </c>
      <c r="IS13" s="137">
        <v>3</v>
      </c>
      <c r="IT13" s="138">
        <v>3</v>
      </c>
      <c r="IU13" s="191">
        <v>6.6</v>
      </c>
      <c r="IV13" s="189">
        <v>7</v>
      </c>
      <c r="IW13" s="189"/>
      <c r="IX13" s="116">
        <f t="shared" si="113"/>
        <v>6.8</v>
      </c>
      <c r="IY13" s="117">
        <f t="shared" si="114"/>
        <v>6.8</v>
      </c>
      <c r="IZ13" s="118" t="str">
        <f t="shared" si="115"/>
        <v>C+</v>
      </c>
      <c r="JA13" s="119">
        <f t="shared" si="116"/>
        <v>2.5</v>
      </c>
      <c r="JB13" s="119" t="str">
        <f t="shared" si="117"/>
        <v>2.5</v>
      </c>
      <c r="JC13" s="137">
        <v>2</v>
      </c>
      <c r="JD13" s="138">
        <v>2</v>
      </c>
      <c r="JE13" s="301">
        <f t="shared" si="118"/>
        <v>17</v>
      </c>
      <c r="JF13" s="310">
        <f t="shared" si="119"/>
        <v>2.8823529411764706</v>
      </c>
      <c r="JG13" s="312" t="str">
        <f t="shared" si="120"/>
        <v>2.88</v>
      </c>
      <c r="JH13" s="130"/>
      <c r="JI13" s="130"/>
      <c r="JJ13" s="130"/>
      <c r="JK13" s="130"/>
      <c r="JL13" s="130"/>
      <c r="JM13" s="130"/>
      <c r="JN13" s="130"/>
      <c r="JO13" s="130"/>
      <c r="JP13" s="130"/>
      <c r="JQ13" s="131"/>
      <c r="JR13" s="129"/>
      <c r="JS13" s="130"/>
      <c r="JT13" s="130"/>
      <c r="JU13" s="130"/>
      <c r="JV13" s="130"/>
      <c r="JW13" s="130"/>
      <c r="JX13" s="130"/>
      <c r="JY13" s="130"/>
      <c r="JZ13" s="137">
        <v>2</v>
      </c>
      <c r="KA13" s="131"/>
    </row>
    <row r="14" spans="1:287" ht="18">
      <c r="A14" s="5">
        <v>14</v>
      </c>
      <c r="B14" s="64" t="s">
        <v>268</v>
      </c>
      <c r="C14" s="65" t="s">
        <v>304</v>
      </c>
      <c r="D14" s="69" t="s">
        <v>305</v>
      </c>
      <c r="E14" s="71" t="s">
        <v>306</v>
      </c>
      <c r="F14" s="71"/>
      <c r="G14" s="74" t="s">
        <v>362</v>
      </c>
      <c r="H14" s="66" t="s">
        <v>36</v>
      </c>
      <c r="I14" s="66" t="s">
        <v>46</v>
      </c>
      <c r="J14" s="225" t="s">
        <v>37</v>
      </c>
      <c r="K14" s="361" t="s">
        <v>159</v>
      </c>
      <c r="L14" s="361"/>
      <c r="M14" s="361"/>
      <c r="N14" s="361"/>
      <c r="O14" s="361"/>
      <c r="P14" s="361"/>
      <c r="Q14" s="361"/>
      <c r="R14" s="361"/>
      <c r="S14" s="361"/>
      <c r="T14" s="361"/>
      <c r="U14" s="361"/>
      <c r="V14" s="361"/>
      <c r="W14" s="361"/>
      <c r="X14" s="361"/>
      <c r="Y14" s="361"/>
      <c r="Z14" s="361"/>
      <c r="AA14" s="361"/>
      <c r="AB14" s="361"/>
      <c r="AC14" s="361"/>
      <c r="AD14" s="361"/>
      <c r="AE14" s="361"/>
      <c r="AF14" s="361"/>
      <c r="AG14" s="361"/>
      <c r="AH14" s="361"/>
      <c r="AI14" s="361"/>
      <c r="AJ14" s="361"/>
      <c r="AK14" s="361"/>
      <c r="AL14" s="361"/>
      <c r="AM14" s="361"/>
      <c r="AN14" s="361"/>
      <c r="AO14" s="361"/>
      <c r="AP14" s="361"/>
      <c r="AQ14" s="361"/>
      <c r="AR14" s="361"/>
      <c r="AS14" s="361"/>
      <c r="AT14" s="361"/>
      <c r="AU14" s="361"/>
      <c r="AV14" s="6">
        <v>6</v>
      </c>
      <c r="AW14" s="3" t="str">
        <f t="shared" si="4"/>
        <v>C</v>
      </c>
      <c r="AX14" s="4">
        <f t="shared" si="5"/>
        <v>2</v>
      </c>
      <c r="AY14" s="13" t="str">
        <f t="shared" si="6"/>
        <v>2.0</v>
      </c>
      <c r="AZ14" s="15">
        <v>6</v>
      </c>
      <c r="BA14" s="3" t="str">
        <f t="shared" si="7"/>
        <v>C</v>
      </c>
      <c r="BB14" s="4">
        <f t="shared" si="8"/>
        <v>2</v>
      </c>
      <c r="BC14" s="122" t="str">
        <f t="shared" si="9"/>
        <v>2.0</v>
      </c>
      <c r="BD14" s="191">
        <v>6.8</v>
      </c>
      <c r="BE14" s="189">
        <v>7</v>
      </c>
      <c r="BF14" s="189"/>
      <c r="BG14" s="116">
        <f t="shared" si="10"/>
        <v>6.9</v>
      </c>
      <c r="BH14" s="117">
        <f t="shared" si="11"/>
        <v>6.9</v>
      </c>
      <c r="BI14" s="118" t="str">
        <f t="shared" si="12"/>
        <v>C+</v>
      </c>
      <c r="BJ14" s="119">
        <f t="shared" si="13"/>
        <v>2.5</v>
      </c>
      <c r="BK14" s="119" t="str">
        <f t="shared" si="14"/>
        <v>2.5</v>
      </c>
      <c r="BL14" s="137">
        <v>4</v>
      </c>
      <c r="BM14" s="138">
        <v>4</v>
      </c>
      <c r="BN14" s="148">
        <v>5</v>
      </c>
      <c r="BO14" s="189">
        <v>7</v>
      </c>
      <c r="BP14" s="189"/>
      <c r="BQ14" s="116">
        <f t="shared" si="15"/>
        <v>6.2</v>
      </c>
      <c r="BR14" s="117">
        <f t="shared" si="16"/>
        <v>6.2</v>
      </c>
      <c r="BS14" s="118" t="str">
        <f t="shared" si="17"/>
        <v>C</v>
      </c>
      <c r="BT14" s="119">
        <f t="shared" si="18"/>
        <v>2</v>
      </c>
      <c r="BU14" s="119" t="str">
        <f t="shared" si="19"/>
        <v>2.0</v>
      </c>
      <c r="BV14" s="137">
        <v>2</v>
      </c>
      <c r="BW14" s="138">
        <v>2</v>
      </c>
      <c r="BX14" s="212">
        <v>6.7</v>
      </c>
      <c r="BY14" s="256">
        <v>9</v>
      </c>
      <c r="BZ14" s="256"/>
      <c r="CA14" s="116">
        <f t="shared" si="20"/>
        <v>8.1</v>
      </c>
      <c r="CB14" s="117">
        <f t="shared" si="21"/>
        <v>8.1</v>
      </c>
      <c r="CC14" s="118" t="str">
        <f t="shared" si="22"/>
        <v>B+</v>
      </c>
      <c r="CD14" s="119">
        <f t="shared" si="23"/>
        <v>3.5</v>
      </c>
      <c r="CE14" s="119" t="str">
        <f t="shared" si="24"/>
        <v>3.5</v>
      </c>
      <c r="CF14" s="137">
        <v>2</v>
      </c>
      <c r="CG14" s="138">
        <v>2</v>
      </c>
      <c r="CH14" s="212">
        <v>8</v>
      </c>
      <c r="CI14" s="225">
        <v>7</v>
      </c>
      <c r="CJ14" s="225"/>
      <c r="CK14" s="116">
        <f t="shared" si="25"/>
        <v>7.4</v>
      </c>
      <c r="CL14" s="117">
        <f t="shared" si="26"/>
        <v>7.4</v>
      </c>
      <c r="CM14" s="118" t="str">
        <f t="shared" si="27"/>
        <v>B</v>
      </c>
      <c r="CN14" s="119">
        <f t="shared" si="28"/>
        <v>3</v>
      </c>
      <c r="CO14" s="119" t="str">
        <f t="shared" si="29"/>
        <v>3.0</v>
      </c>
      <c r="CP14" s="137">
        <v>1</v>
      </c>
      <c r="CQ14" s="138">
        <v>1</v>
      </c>
      <c r="CR14" s="212">
        <v>7.6</v>
      </c>
      <c r="CS14" s="377"/>
      <c r="CT14" s="230">
        <v>5</v>
      </c>
      <c r="CU14" s="116">
        <f t="shared" si="30"/>
        <v>3</v>
      </c>
      <c r="CV14" s="117">
        <f t="shared" si="31"/>
        <v>6</v>
      </c>
      <c r="CW14" s="118" t="str">
        <f t="shared" si="32"/>
        <v>C</v>
      </c>
      <c r="CX14" s="119">
        <f t="shared" si="33"/>
        <v>2</v>
      </c>
      <c r="CY14" s="119" t="str">
        <f t="shared" si="0"/>
        <v>2.0</v>
      </c>
      <c r="CZ14" s="137">
        <v>2</v>
      </c>
      <c r="DA14" s="138">
        <v>2</v>
      </c>
      <c r="DB14" s="148">
        <v>5.4</v>
      </c>
      <c r="DC14" s="239">
        <v>8</v>
      </c>
      <c r="DD14" s="239"/>
      <c r="DE14" s="116">
        <f t="shared" si="34"/>
        <v>7</v>
      </c>
      <c r="DF14" s="117">
        <f t="shared" si="35"/>
        <v>7</v>
      </c>
      <c r="DG14" s="118" t="str">
        <f t="shared" si="36"/>
        <v>B</v>
      </c>
      <c r="DH14" s="119">
        <f t="shared" si="37"/>
        <v>3</v>
      </c>
      <c r="DI14" s="119" t="str">
        <f t="shared" si="1"/>
        <v>3.0</v>
      </c>
      <c r="DJ14" s="137">
        <v>2</v>
      </c>
      <c r="DK14" s="138">
        <v>2</v>
      </c>
      <c r="DL14" s="301">
        <f t="shared" si="38"/>
        <v>13</v>
      </c>
      <c r="DM14" s="310">
        <f t="shared" si="39"/>
        <v>2.6153846153846154</v>
      </c>
      <c r="DN14" s="312" t="str">
        <f t="shared" si="40"/>
        <v>2.62</v>
      </c>
      <c r="DO14" s="296" t="str">
        <f t="shared" si="41"/>
        <v>Lên lớp</v>
      </c>
      <c r="DP14" s="297">
        <f t="shared" si="42"/>
        <v>13</v>
      </c>
      <c r="DQ14" s="298">
        <f t="shared" si="43"/>
        <v>2.6153846153846154</v>
      </c>
      <c r="DR14" s="296" t="str">
        <f t="shared" si="44"/>
        <v>Lên lớp</v>
      </c>
      <c r="DT14" s="148">
        <v>9.1999999999999993</v>
      </c>
      <c r="DU14" s="239">
        <v>7</v>
      </c>
      <c r="DV14" s="239"/>
      <c r="DW14" s="116">
        <f t="shared" si="45"/>
        <v>7.9</v>
      </c>
      <c r="DX14" s="117">
        <f t="shared" si="46"/>
        <v>7.9</v>
      </c>
      <c r="DY14" s="118" t="str">
        <f t="shared" si="47"/>
        <v>B</v>
      </c>
      <c r="DZ14" s="119">
        <f t="shared" si="48"/>
        <v>3</v>
      </c>
      <c r="EA14" s="119" t="str">
        <f t="shared" si="49"/>
        <v>3.0</v>
      </c>
      <c r="EB14" s="137">
        <v>3</v>
      </c>
      <c r="EC14" s="138">
        <v>3</v>
      </c>
      <c r="ED14" s="148">
        <v>7</v>
      </c>
      <c r="EE14" s="239">
        <v>6</v>
      </c>
      <c r="EF14" s="239"/>
      <c r="EG14" s="116">
        <f t="shared" si="50"/>
        <v>6.4</v>
      </c>
      <c r="EH14" s="117">
        <f t="shared" si="51"/>
        <v>6.4</v>
      </c>
      <c r="EI14" s="118" t="str">
        <f t="shared" si="52"/>
        <v>C</v>
      </c>
      <c r="EJ14" s="119">
        <f t="shared" si="53"/>
        <v>2</v>
      </c>
      <c r="EK14" s="119" t="str">
        <f t="shared" si="54"/>
        <v>2.0</v>
      </c>
      <c r="EL14" s="137">
        <v>3</v>
      </c>
      <c r="EM14" s="138">
        <v>3</v>
      </c>
      <c r="EN14" s="148">
        <v>7.2</v>
      </c>
      <c r="EO14" s="230">
        <v>7</v>
      </c>
      <c r="EP14" s="230"/>
      <c r="EQ14" s="116">
        <f t="shared" si="55"/>
        <v>7.1</v>
      </c>
      <c r="ER14" s="117">
        <f t="shared" si="56"/>
        <v>7.1</v>
      </c>
      <c r="ES14" s="118" t="str">
        <f t="shared" si="57"/>
        <v>B</v>
      </c>
      <c r="ET14" s="119">
        <f t="shared" si="58"/>
        <v>3</v>
      </c>
      <c r="EU14" s="119" t="str">
        <f t="shared" si="59"/>
        <v>3.0</v>
      </c>
      <c r="EV14" s="137">
        <v>2</v>
      </c>
      <c r="EW14" s="138">
        <v>2</v>
      </c>
      <c r="EX14" s="209">
        <v>7.1</v>
      </c>
      <c r="EY14" s="239">
        <v>5</v>
      </c>
      <c r="EZ14" s="239"/>
      <c r="FA14" s="116">
        <f t="shared" si="60"/>
        <v>5.8</v>
      </c>
      <c r="FB14" s="117">
        <f t="shared" si="61"/>
        <v>5.8</v>
      </c>
      <c r="FC14" s="118" t="str">
        <f t="shared" si="62"/>
        <v>C</v>
      </c>
      <c r="FD14" s="119">
        <f t="shared" si="2"/>
        <v>2</v>
      </c>
      <c r="FE14" s="119" t="str">
        <f t="shared" si="3"/>
        <v>2.0</v>
      </c>
      <c r="FF14" s="137">
        <v>3</v>
      </c>
      <c r="FG14" s="138">
        <v>3</v>
      </c>
      <c r="FH14" s="200">
        <v>6.2</v>
      </c>
      <c r="FI14" s="239">
        <v>8</v>
      </c>
      <c r="FJ14" s="239"/>
      <c r="FK14" s="116">
        <f t="shared" si="63"/>
        <v>7.3</v>
      </c>
      <c r="FL14" s="117">
        <f t="shared" si="64"/>
        <v>7.3</v>
      </c>
      <c r="FM14" s="118" t="str">
        <f t="shared" si="65"/>
        <v>B</v>
      </c>
      <c r="FN14" s="119">
        <f t="shared" si="66"/>
        <v>3</v>
      </c>
      <c r="FO14" s="119" t="str">
        <f t="shared" si="67"/>
        <v>3.0</v>
      </c>
      <c r="FP14" s="137">
        <v>2</v>
      </c>
      <c r="FQ14" s="138">
        <v>2</v>
      </c>
      <c r="FR14" s="301">
        <f t="shared" si="68"/>
        <v>13</v>
      </c>
      <c r="FS14" s="310">
        <f t="shared" si="69"/>
        <v>2.5384615384615383</v>
      </c>
      <c r="FT14" s="312" t="str">
        <f t="shared" si="70"/>
        <v>2.54</v>
      </c>
      <c r="FU14" s="189" t="str">
        <f t="shared" si="71"/>
        <v>Lên lớp</v>
      </c>
      <c r="FV14" s="526">
        <f t="shared" si="72"/>
        <v>26</v>
      </c>
      <c r="FW14" s="310">
        <f t="shared" si="73"/>
        <v>2.5769230769230771</v>
      </c>
      <c r="FX14" s="312" t="str">
        <f t="shared" si="74"/>
        <v>2.58</v>
      </c>
      <c r="FY14" s="527">
        <f t="shared" si="75"/>
        <v>26</v>
      </c>
      <c r="FZ14" s="528">
        <f t="shared" si="76"/>
        <v>2.5769230769230771</v>
      </c>
      <c r="GA14" s="529" t="str">
        <f t="shared" si="77"/>
        <v>Lên lớp</v>
      </c>
      <c r="GB14" s="131"/>
      <c r="GC14" s="209">
        <v>8</v>
      </c>
      <c r="GD14" s="239">
        <v>8</v>
      </c>
      <c r="GE14" s="239"/>
      <c r="GF14" s="116">
        <f t="shared" si="78"/>
        <v>8</v>
      </c>
      <c r="GG14" s="117">
        <f t="shared" si="79"/>
        <v>8</v>
      </c>
      <c r="GH14" s="118" t="str">
        <f t="shared" si="80"/>
        <v>B+</v>
      </c>
      <c r="GI14" s="119">
        <f t="shared" si="81"/>
        <v>3.5</v>
      </c>
      <c r="GJ14" s="119" t="str">
        <f t="shared" si="82"/>
        <v>3.5</v>
      </c>
      <c r="GK14" s="137">
        <v>2</v>
      </c>
      <c r="GL14" s="138">
        <v>2</v>
      </c>
      <c r="GM14" s="209">
        <v>6.2</v>
      </c>
      <c r="GN14" s="239">
        <v>8</v>
      </c>
      <c r="GO14" s="239"/>
      <c r="GP14" s="116">
        <f t="shared" si="83"/>
        <v>7.3</v>
      </c>
      <c r="GQ14" s="117">
        <f t="shared" si="84"/>
        <v>7.3</v>
      </c>
      <c r="GR14" s="118" t="str">
        <f t="shared" si="85"/>
        <v>B</v>
      </c>
      <c r="GS14" s="119">
        <f t="shared" si="86"/>
        <v>3</v>
      </c>
      <c r="GT14" s="119" t="str">
        <f t="shared" si="87"/>
        <v>3.0</v>
      </c>
      <c r="GU14" s="137">
        <v>2</v>
      </c>
      <c r="GV14" s="138">
        <v>2</v>
      </c>
      <c r="GW14" s="148">
        <v>6.7</v>
      </c>
      <c r="GX14" s="239">
        <v>4</v>
      </c>
      <c r="GY14" s="239"/>
      <c r="GZ14" s="116">
        <f t="shared" si="88"/>
        <v>5.0999999999999996</v>
      </c>
      <c r="HA14" s="117">
        <f t="shared" si="89"/>
        <v>5.0999999999999996</v>
      </c>
      <c r="HB14" s="118" t="str">
        <f t="shared" si="90"/>
        <v>D+</v>
      </c>
      <c r="HC14" s="119">
        <f t="shared" si="91"/>
        <v>1.5</v>
      </c>
      <c r="HD14" s="119" t="str">
        <f t="shared" si="92"/>
        <v>1.5</v>
      </c>
      <c r="HE14" s="137">
        <v>3</v>
      </c>
      <c r="HF14" s="138">
        <v>3</v>
      </c>
      <c r="HG14" s="191">
        <v>6.2</v>
      </c>
      <c r="HH14" s="239">
        <v>6</v>
      </c>
      <c r="HI14" s="239"/>
      <c r="HJ14" s="116">
        <f t="shared" si="93"/>
        <v>6.1</v>
      </c>
      <c r="HK14" s="117">
        <f t="shared" si="94"/>
        <v>6.1</v>
      </c>
      <c r="HL14" s="118" t="str">
        <f t="shared" si="95"/>
        <v>C</v>
      </c>
      <c r="HM14" s="119">
        <f t="shared" si="96"/>
        <v>2</v>
      </c>
      <c r="HN14" s="119" t="str">
        <f t="shared" si="97"/>
        <v>2.0</v>
      </c>
      <c r="HO14" s="137">
        <v>1</v>
      </c>
      <c r="HP14" s="138">
        <v>1</v>
      </c>
      <c r="HQ14" s="148">
        <v>5</v>
      </c>
      <c r="HR14" s="239">
        <v>8</v>
      </c>
      <c r="HS14" s="239"/>
      <c r="HT14" s="116">
        <f t="shared" si="98"/>
        <v>6.8</v>
      </c>
      <c r="HU14" s="117">
        <f t="shared" si="99"/>
        <v>6.8</v>
      </c>
      <c r="HV14" s="118" t="str">
        <f t="shared" si="100"/>
        <v>C+</v>
      </c>
      <c r="HW14" s="119">
        <f t="shared" si="101"/>
        <v>2.5</v>
      </c>
      <c r="HX14" s="119" t="str">
        <f t="shared" si="102"/>
        <v>2.5</v>
      </c>
      <c r="HY14" s="137">
        <v>2</v>
      </c>
      <c r="HZ14" s="138">
        <v>2</v>
      </c>
      <c r="IA14" s="148">
        <v>6.6</v>
      </c>
      <c r="IB14" s="239">
        <v>7</v>
      </c>
      <c r="IC14" s="215"/>
      <c r="ID14" s="116">
        <f t="shared" si="103"/>
        <v>6.8</v>
      </c>
      <c r="IE14" s="117">
        <f t="shared" si="104"/>
        <v>6.8</v>
      </c>
      <c r="IF14" s="118" t="str">
        <f t="shared" si="105"/>
        <v>C+</v>
      </c>
      <c r="IG14" s="119">
        <f t="shared" si="106"/>
        <v>2.5</v>
      </c>
      <c r="IH14" s="119" t="str">
        <f t="shared" si="107"/>
        <v>2.5</v>
      </c>
      <c r="II14" s="137">
        <v>2</v>
      </c>
      <c r="IJ14" s="138">
        <v>2</v>
      </c>
      <c r="IK14" s="148">
        <v>8.3000000000000007</v>
      </c>
      <c r="IL14" s="189">
        <v>9</v>
      </c>
      <c r="IM14" s="189"/>
      <c r="IN14" s="116">
        <f t="shared" si="108"/>
        <v>8.6999999999999993</v>
      </c>
      <c r="IO14" s="117">
        <f t="shared" si="109"/>
        <v>8.6999999999999993</v>
      </c>
      <c r="IP14" s="118" t="str">
        <f t="shared" si="110"/>
        <v>A</v>
      </c>
      <c r="IQ14" s="119">
        <f t="shared" si="111"/>
        <v>4</v>
      </c>
      <c r="IR14" s="119" t="str">
        <f t="shared" si="112"/>
        <v>4.0</v>
      </c>
      <c r="IS14" s="137">
        <v>3</v>
      </c>
      <c r="IT14" s="138">
        <v>3</v>
      </c>
      <c r="IU14" s="191">
        <v>6</v>
      </c>
      <c r="IV14" s="189">
        <v>7</v>
      </c>
      <c r="IW14" s="189"/>
      <c r="IX14" s="116">
        <f t="shared" si="113"/>
        <v>6.6</v>
      </c>
      <c r="IY14" s="117">
        <f t="shared" si="114"/>
        <v>6.6</v>
      </c>
      <c r="IZ14" s="118" t="str">
        <f t="shared" si="115"/>
        <v>C+</v>
      </c>
      <c r="JA14" s="119">
        <f t="shared" si="116"/>
        <v>2.5</v>
      </c>
      <c r="JB14" s="119" t="str">
        <f t="shared" si="117"/>
        <v>2.5</v>
      </c>
      <c r="JC14" s="137">
        <v>2</v>
      </c>
      <c r="JD14" s="138">
        <v>2</v>
      </c>
      <c r="JE14" s="301">
        <f t="shared" si="118"/>
        <v>17</v>
      </c>
      <c r="JF14" s="310">
        <f t="shared" si="119"/>
        <v>2.7352941176470589</v>
      </c>
      <c r="JG14" s="312" t="str">
        <f t="shared" si="120"/>
        <v>2.74</v>
      </c>
      <c r="JH14" s="130"/>
      <c r="JI14" s="130"/>
      <c r="JJ14" s="130"/>
      <c r="JK14" s="130"/>
      <c r="JL14" s="130"/>
      <c r="JM14" s="130"/>
      <c r="JN14" s="130"/>
      <c r="JO14" s="130"/>
      <c r="JP14" s="130"/>
      <c r="JQ14" s="131"/>
      <c r="JR14" s="129"/>
      <c r="JS14" s="130"/>
      <c r="JT14" s="130"/>
      <c r="JU14" s="130"/>
      <c r="JV14" s="130"/>
      <c r="JW14" s="130"/>
      <c r="JX14" s="130"/>
      <c r="JY14" s="130"/>
      <c r="JZ14" s="137">
        <v>2</v>
      </c>
      <c r="KA14" s="131"/>
    </row>
    <row r="15" spans="1:287" ht="18">
      <c r="A15" s="5">
        <v>15</v>
      </c>
      <c r="B15" s="64" t="s">
        <v>268</v>
      </c>
      <c r="C15" s="65" t="s">
        <v>307</v>
      </c>
      <c r="D15" s="69" t="s">
        <v>308</v>
      </c>
      <c r="E15" s="71" t="s">
        <v>157</v>
      </c>
      <c r="F15" s="71"/>
      <c r="G15" s="74" t="s">
        <v>363</v>
      </c>
      <c r="H15" s="66" t="s">
        <v>36</v>
      </c>
      <c r="I15" s="66" t="s">
        <v>63</v>
      </c>
      <c r="J15" s="225" t="s">
        <v>37</v>
      </c>
      <c r="K15" s="361" t="s">
        <v>159</v>
      </c>
      <c r="L15" s="361"/>
      <c r="M15" s="361"/>
      <c r="N15" s="361"/>
      <c r="O15" s="361"/>
      <c r="P15" s="361"/>
      <c r="Q15" s="361"/>
      <c r="R15" s="361"/>
      <c r="S15" s="361"/>
      <c r="T15" s="361"/>
      <c r="U15" s="361"/>
      <c r="V15" s="361"/>
      <c r="W15" s="361"/>
      <c r="X15" s="361"/>
      <c r="Y15" s="361"/>
      <c r="Z15" s="361"/>
      <c r="AA15" s="361"/>
      <c r="AB15" s="361"/>
      <c r="AC15" s="361"/>
      <c r="AD15" s="361"/>
      <c r="AE15" s="361"/>
      <c r="AF15" s="361"/>
      <c r="AG15" s="361"/>
      <c r="AH15" s="361"/>
      <c r="AI15" s="361"/>
      <c r="AJ15" s="361"/>
      <c r="AK15" s="361"/>
      <c r="AL15" s="361"/>
      <c r="AM15" s="361"/>
      <c r="AN15" s="361"/>
      <c r="AO15" s="361"/>
      <c r="AP15" s="361"/>
      <c r="AQ15" s="361"/>
      <c r="AR15" s="361"/>
      <c r="AS15" s="361"/>
      <c r="AT15" s="361"/>
      <c r="AU15" s="361"/>
      <c r="AV15" s="6">
        <v>7</v>
      </c>
      <c r="AW15" s="3" t="str">
        <f t="shared" si="4"/>
        <v>B</v>
      </c>
      <c r="AX15" s="4">
        <f t="shared" si="5"/>
        <v>3</v>
      </c>
      <c r="AY15" s="13" t="str">
        <f t="shared" si="6"/>
        <v>3.0</v>
      </c>
      <c r="AZ15" s="15">
        <v>7</v>
      </c>
      <c r="BA15" s="3" t="str">
        <f t="shared" si="7"/>
        <v>B</v>
      </c>
      <c r="BB15" s="4">
        <f t="shared" si="8"/>
        <v>3</v>
      </c>
      <c r="BC15" s="122" t="str">
        <f t="shared" si="9"/>
        <v>3.0</v>
      </c>
      <c r="BD15" s="191">
        <v>6.5</v>
      </c>
      <c r="BE15" s="189">
        <v>7</v>
      </c>
      <c r="BF15" s="189"/>
      <c r="BG15" s="116">
        <f t="shared" si="10"/>
        <v>6.8</v>
      </c>
      <c r="BH15" s="117">
        <f t="shared" si="11"/>
        <v>6.8</v>
      </c>
      <c r="BI15" s="118" t="str">
        <f t="shared" si="12"/>
        <v>C+</v>
      </c>
      <c r="BJ15" s="119">
        <f t="shared" si="13"/>
        <v>2.5</v>
      </c>
      <c r="BK15" s="119" t="str">
        <f t="shared" si="14"/>
        <v>2.5</v>
      </c>
      <c r="BL15" s="137">
        <v>4</v>
      </c>
      <c r="BM15" s="138">
        <v>4</v>
      </c>
      <c r="BN15" s="148">
        <v>6.3</v>
      </c>
      <c r="BO15" s="189">
        <v>7</v>
      </c>
      <c r="BP15" s="189"/>
      <c r="BQ15" s="116">
        <f t="shared" si="15"/>
        <v>6.7</v>
      </c>
      <c r="BR15" s="117">
        <f t="shared" si="16"/>
        <v>6.7</v>
      </c>
      <c r="BS15" s="118" t="str">
        <f t="shared" si="17"/>
        <v>C+</v>
      </c>
      <c r="BT15" s="119">
        <f t="shared" si="18"/>
        <v>2.5</v>
      </c>
      <c r="BU15" s="119" t="str">
        <f t="shared" si="19"/>
        <v>2.5</v>
      </c>
      <c r="BV15" s="137">
        <v>2</v>
      </c>
      <c r="BW15" s="138">
        <v>2</v>
      </c>
      <c r="BX15" s="212">
        <v>6.3</v>
      </c>
      <c r="BY15" s="256">
        <v>8</v>
      </c>
      <c r="BZ15" s="256"/>
      <c r="CA15" s="116">
        <f t="shared" si="20"/>
        <v>7.3</v>
      </c>
      <c r="CB15" s="117">
        <f t="shared" si="21"/>
        <v>7.3</v>
      </c>
      <c r="CC15" s="118" t="str">
        <f t="shared" si="22"/>
        <v>B</v>
      </c>
      <c r="CD15" s="119">
        <f t="shared" si="23"/>
        <v>3</v>
      </c>
      <c r="CE15" s="119" t="str">
        <f t="shared" si="24"/>
        <v>3.0</v>
      </c>
      <c r="CF15" s="137">
        <v>2</v>
      </c>
      <c r="CG15" s="138">
        <v>2</v>
      </c>
      <c r="CH15" s="212">
        <v>8</v>
      </c>
      <c r="CI15" s="225">
        <v>8</v>
      </c>
      <c r="CJ15" s="225"/>
      <c r="CK15" s="116">
        <f t="shared" si="25"/>
        <v>8</v>
      </c>
      <c r="CL15" s="117">
        <f t="shared" si="26"/>
        <v>8</v>
      </c>
      <c r="CM15" s="118" t="str">
        <f t="shared" si="27"/>
        <v>B+</v>
      </c>
      <c r="CN15" s="119">
        <f t="shared" si="28"/>
        <v>3.5</v>
      </c>
      <c r="CO15" s="119" t="str">
        <f t="shared" si="29"/>
        <v>3.5</v>
      </c>
      <c r="CP15" s="137">
        <v>1</v>
      </c>
      <c r="CQ15" s="138">
        <v>1</v>
      </c>
      <c r="CR15" s="212">
        <v>6</v>
      </c>
      <c r="CS15" s="230">
        <v>8</v>
      </c>
      <c r="CT15" s="230"/>
      <c r="CU15" s="116">
        <f t="shared" si="30"/>
        <v>7.2</v>
      </c>
      <c r="CV15" s="117">
        <f t="shared" si="31"/>
        <v>7.2</v>
      </c>
      <c r="CW15" s="118" t="str">
        <f t="shared" si="32"/>
        <v>B</v>
      </c>
      <c r="CX15" s="119">
        <f t="shared" si="33"/>
        <v>3</v>
      </c>
      <c r="CY15" s="119" t="str">
        <f t="shared" si="0"/>
        <v>3.0</v>
      </c>
      <c r="CZ15" s="137">
        <v>2</v>
      </c>
      <c r="DA15" s="138">
        <v>2</v>
      </c>
      <c r="DB15" s="148">
        <v>6</v>
      </c>
      <c r="DC15" s="239">
        <v>7</v>
      </c>
      <c r="DD15" s="239"/>
      <c r="DE15" s="116">
        <f t="shared" si="34"/>
        <v>6.6</v>
      </c>
      <c r="DF15" s="117">
        <f t="shared" si="35"/>
        <v>6.6</v>
      </c>
      <c r="DG15" s="118" t="str">
        <f t="shared" si="36"/>
        <v>C+</v>
      </c>
      <c r="DH15" s="119">
        <f t="shared" si="37"/>
        <v>2.5</v>
      </c>
      <c r="DI15" s="119" t="str">
        <f t="shared" si="1"/>
        <v>2.5</v>
      </c>
      <c r="DJ15" s="137">
        <v>2</v>
      </c>
      <c r="DK15" s="138">
        <v>2</v>
      </c>
      <c r="DL15" s="301">
        <f t="shared" si="38"/>
        <v>13</v>
      </c>
      <c r="DM15" s="310">
        <f t="shared" si="39"/>
        <v>2.7307692307692308</v>
      </c>
      <c r="DN15" s="312" t="str">
        <f t="shared" si="40"/>
        <v>2.73</v>
      </c>
      <c r="DO15" s="296" t="str">
        <f t="shared" si="41"/>
        <v>Lên lớp</v>
      </c>
      <c r="DP15" s="297">
        <f t="shared" si="42"/>
        <v>13</v>
      </c>
      <c r="DQ15" s="298">
        <f t="shared" si="43"/>
        <v>2.7307692307692308</v>
      </c>
      <c r="DR15" s="296" t="str">
        <f t="shared" si="44"/>
        <v>Lên lớp</v>
      </c>
      <c r="DT15" s="148">
        <v>7.2</v>
      </c>
      <c r="DU15" s="239">
        <v>8</v>
      </c>
      <c r="DV15" s="239"/>
      <c r="DW15" s="116">
        <f t="shared" si="45"/>
        <v>7.7</v>
      </c>
      <c r="DX15" s="117">
        <f t="shared" si="46"/>
        <v>7.7</v>
      </c>
      <c r="DY15" s="118" t="str">
        <f t="shared" si="47"/>
        <v>B</v>
      </c>
      <c r="DZ15" s="119">
        <f t="shared" si="48"/>
        <v>3</v>
      </c>
      <c r="EA15" s="119" t="str">
        <f t="shared" si="49"/>
        <v>3.0</v>
      </c>
      <c r="EB15" s="137">
        <v>3</v>
      </c>
      <c r="EC15" s="138">
        <v>3</v>
      </c>
      <c r="ED15" s="148">
        <v>5.9</v>
      </c>
      <c r="EE15" s="239">
        <v>9</v>
      </c>
      <c r="EF15" s="239"/>
      <c r="EG15" s="116">
        <f t="shared" si="50"/>
        <v>7.8</v>
      </c>
      <c r="EH15" s="117">
        <f t="shared" si="51"/>
        <v>7.8</v>
      </c>
      <c r="EI15" s="118" t="str">
        <f t="shared" si="52"/>
        <v>B</v>
      </c>
      <c r="EJ15" s="119">
        <f t="shared" si="53"/>
        <v>3</v>
      </c>
      <c r="EK15" s="119" t="str">
        <f t="shared" si="54"/>
        <v>3.0</v>
      </c>
      <c r="EL15" s="137">
        <v>3</v>
      </c>
      <c r="EM15" s="138">
        <v>3</v>
      </c>
      <c r="EN15" s="148">
        <v>6.8</v>
      </c>
      <c r="EO15" s="230">
        <v>7</v>
      </c>
      <c r="EP15" s="230"/>
      <c r="EQ15" s="116">
        <f t="shared" si="55"/>
        <v>6.9</v>
      </c>
      <c r="ER15" s="117">
        <f t="shared" si="56"/>
        <v>6.9</v>
      </c>
      <c r="ES15" s="118" t="str">
        <f t="shared" si="57"/>
        <v>C+</v>
      </c>
      <c r="ET15" s="119">
        <f t="shared" si="58"/>
        <v>2.5</v>
      </c>
      <c r="EU15" s="119" t="str">
        <f t="shared" si="59"/>
        <v>2.5</v>
      </c>
      <c r="EV15" s="137">
        <v>2</v>
      </c>
      <c r="EW15" s="138">
        <v>2</v>
      </c>
      <c r="EX15" s="209">
        <v>7.7</v>
      </c>
      <c r="EY15" s="239">
        <v>7</v>
      </c>
      <c r="EZ15" s="239"/>
      <c r="FA15" s="116">
        <f t="shared" si="60"/>
        <v>7.3</v>
      </c>
      <c r="FB15" s="117">
        <f t="shared" si="61"/>
        <v>7.3</v>
      </c>
      <c r="FC15" s="118" t="str">
        <f t="shared" si="62"/>
        <v>B</v>
      </c>
      <c r="FD15" s="119">
        <f t="shared" si="2"/>
        <v>3</v>
      </c>
      <c r="FE15" s="119" t="str">
        <f t="shared" si="3"/>
        <v>3.0</v>
      </c>
      <c r="FF15" s="137">
        <v>3</v>
      </c>
      <c r="FG15" s="138">
        <v>3</v>
      </c>
      <c r="FH15" s="200">
        <v>6.6</v>
      </c>
      <c r="FI15" s="239">
        <v>8</v>
      </c>
      <c r="FJ15" s="239"/>
      <c r="FK15" s="116">
        <f t="shared" si="63"/>
        <v>7.4</v>
      </c>
      <c r="FL15" s="117">
        <f t="shared" si="64"/>
        <v>7.4</v>
      </c>
      <c r="FM15" s="118" t="str">
        <f t="shared" si="65"/>
        <v>B</v>
      </c>
      <c r="FN15" s="119">
        <f t="shared" si="66"/>
        <v>3</v>
      </c>
      <c r="FO15" s="119" t="str">
        <f t="shared" si="67"/>
        <v>3.0</v>
      </c>
      <c r="FP15" s="137">
        <v>2</v>
      </c>
      <c r="FQ15" s="138">
        <v>2</v>
      </c>
      <c r="FR15" s="301">
        <f t="shared" si="68"/>
        <v>13</v>
      </c>
      <c r="FS15" s="310">
        <f t="shared" si="69"/>
        <v>2.9230769230769229</v>
      </c>
      <c r="FT15" s="312" t="str">
        <f t="shared" si="70"/>
        <v>2.92</v>
      </c>
      <c r="FU15" s="189" t="str">
        <f t="shared" si="71"/>
        <v>Lên lớp</v>
      </c>
      <c r="FV15" s="526">
        <f t="shared" si="72"/>
        <v>26</v>
      </c>
      <c r="FW15" s="310">
        <f t="shared" si="73"/>
        <v>2.8269230769230771</v>
      </c>
      <c r="FX15" s="312" t="str">
        <f t="shared" si="74"/>
        <v>2.83</v>
      </c>
      <c r="FY15" s="527">
        <f t="shared" si="75"/>
        <v>26</v>
      </c>
      <c r="FZ15" s="528">
        <f t="shared" si="76"/>
        <v>2.8269230769230771</v>
      </c>
      <c r="GA15" s="529" t="str">
        <f t="shared" si="77"/>
        <v>Lên lớp</v>
      </c>
      <c r="GB15" s="131"/>
      <c r="GC15" s="209">
        <v>8</v>
      </c>
      <c r="GD15" s="239">
        <v>9</v>
      </c>
      <c r="GE15" s="239"/>
      <c r="GF15" s="116">
        <f t="shared" si="78"/>
        <v>8.6</v>
      </c>
      <c r="GG15" s="117">
        <f t="shared" si="79"/>
        <v>8.6</v>
      </c>
      <c r="GH15" s="118" t="str">
        <f t="shared" si="80"/>
        <v>A</v>
      </c>
      <c r="GI15" s="119">
        <f t="shared" si="81"/>
        <v>4</v>
      </c>
      <c r="GJ15" s="119" t="str">
        <f t="shared" si="82"/>
        <v>4.0</v>
      </c>
      <c r="GK15" s="137">
        <v>2</v>
      </c>
      <c r="GL15" s="138">
        <v>2</v>
      </c>
      <c r="GM15" s="209">
        <v>6.4</v>
      </c>
      <c r="GN15" s="239">
        <v>6</v>
      </c>
      <c r="GO15" s="239"/>
      <c r="GP15" s="116">
        <f t="shared" si="83"/>
        <v>6.2</v>
      </c>
      <c r="GQ15" s="117">
        <f t="shared" si="84"/>
        <v>6.2</v>
      </c>
      <c r="GR15" s="118" t="str">
        <f t="shared" si="85"/>
        <v>C</v>
      </c>
      <c r="GS15" s="119">
        <f t="shared" si="86"/>
        <v>2</v>
      </c>
      <c r="GT15" s="119" t="str">
        <f t="shared" si="87"/>
        <v>2.0</v>
      </c>
      <c r="GU15" s="137">
        <v>2</v>
      </c>
      <c r="GV15" s="138">
        <v>2</v>
      </c>
      <c r="GW15" s="148">
        <v>6.7</v>
      </c>
      <c r="GX15" s="239">
        <v>6</v>
      </c>
      <c r="GY15" s="239"/>
      <c r="GZ15" s="116">
        <f t="shared" si="88"/>
        <v>6.3</v>
      </c>
      <c r="HA15" s="117">
        <f t="shared" si="89"/>
        <v>6.3</v>
      </c>
      <c r="HB15" s="118" t="str">
        <f t="shared" si="90"/>
        <v>C</v>
      </c>
      <c r="HC15" s="119">
        <f t="shared" si="91"/>
        <v>2</v>
      </c>
      <c r="HD15" s="119" t="str">
        <f t="shared" si="92"/>
        <v>2.0</v>
      </c>
      <c r="HE15" s="137">
        <v>3</v>
      </c>
      <c r="HF15" s="138">
        <v>3</v>
      </c>
      <c r="HG15" s="191">
        <v>7</v>
      </c>
      <c r="HH15" s="239">
        <v>8</v>
      </c>
      <c r="HI15" s="239"/>
      <c r="HJ15" s="116">
        <f t="shared" si="93"/>
        <v>7.6</v>
      </c>
      <c r="HK15" s="117">
        <f t="shared" si="94"/>
        <v>7.6</v>
      </c>
      <c r="HL15" s="118" t="str">
        <f t="shared" si="95"/>
        <v>B</v>
      </c>
      <c r="HM15" s="119">
        <f t="shared" si="96"/>
        <v>3</v>
      </c>
      <c r="HN15" s="119" t="str">
        <f t="shared" si="97"/>
        <v>3.0</v>
      </c>
      <c r="HO15" s="137">
        <v>1</v>
      </c>
      <c r="HP15" s="138">
        <v>1</v>
      </c>
      <c r="HQ15" s="148">
        <v>5.8</v>
      </c>
      <c r="HR15" s="239">
        <v>8</v>
      </c>
      <c r="HS15" s="239"/>
      <c r="HT15" s="116">
        <f t="shared" si="98"/>
        <v>7.1</v>
      </c>
      <c r="HU15" s="117">
        <f t="shared" si="99"/>
        <v>7.1</v>
      </c>
      <c r="HV15" s="118" t="str">
        <f t="shared" si="100"/>
        <v>B</v>
      </c>
      <c r="HW15" s="119">
        <f t="shared" si="101"/>
        <v>3</v>
      </c>
      <c r="HX15" s="119" t="str">
        <f t="shared" si="102"/>
        <v>3.0</v>
      </c>
      <c r="HY15" s="137">
        <v>2</v>
      </c>
      <c r="HZ15" s="138">
        <v>2</v>
      </c>
      <c r="IA15" s="148">
        <v>5.8</v>
      </c>
      <c r="IB15" s="239">
        <v>7</v>
      </c>
      <c r="IC15" s="215"/>
      <c r="ID15" s="116">
        <f t="shared" si="103"/>
        <v>6.5</v>
      </c>
      <c r="IE15" s="117">
        <f t="shared" si="104"/>
        <v>6.5</v>
      </c>
      <c r="IF15" s="118" t="str">
        <f t="shared" si="105"/>
        <v>C+</v>
      </c>
      <c r="IG15" s="119">
        <f t="shared" si="106"/>
        <v>2.5</v>
      </c>
      <c r="IH15" s="119" t="str">
        <f t="shared" si="107"/>
        <v>2.5</v>
      </c>
      <c r="II15" s="137">
        <v>2</v>
      </c>
      <c r="IJ15" s="138">
        <v>2</v>
      </c>
      <c r="IK15" s="148">
        <v>6.9</v>
      </c>
      <c r="IL15" s="189">
        <v>8</v>
      </c>
      <c r="IM15" s="189"/>
      <c r="IN15" s="116">
        <f t="shared" si="108"/>
        <v>7.6</v>
      </c>
      <c r="IO15" s="117">
        <f t="shared" si="109"/>
        <v>7.6</v>
      </c>
      <c r="IP15" s="118" t="str">
        <f t="shared" si="110"/>
        <v>B</v>
      </c>
      <c r="IQ15" s="119">
        <f t="shared" si="111"/>
        <v>3</v>
      </c>
      <c r="IR15" s="119" t="str">
        <f t="shared" si="112"/>
        <v>3.0</v>
      </c>
      <c r="IS15" s="137">
        <v>3</v>
      </c>
      <c r="IT15" s="138">
        <v>3</v>
      </c>
      <c r="IU15" s="191">
        <v>5.8</v>
      </c>
      <c r="IV15" s="189">
        <v>8</v>
      </c>
      <c r="IW15" s="189"/>
      <c r="IX15" s="116">
        <f t="shared" si="113"/>
        <v>7.1</v>
      </c>
      <c r="IY15" s="117">
        <f t="shared" si="114"/>
        <v>7.1</v>
      </c>
      <c r="IZ15" s="118" t="str">
        <f t="shared" si="115"/>
        <v>B</v>
      </c>
      <c r="JA15" s="119">
        <f t="shared" si="116"/>
        <v>3</v>
      </c>
      <c r="JB15" s="119" t="str">
        <f t="shared" si="117"/>
        <v>3.0</v>
      </c>
      <c r="JC15" s="137">
        <v>2</v>
      </c>
      <c r="JD15" s="138">
        <v>2</v>
      </c>
      <c r="JE15" s="301">
        <f t="shared" si="118"/>
        <v>17</v>
      </c>
      <c r="JF15" s="310">
        <f t="shared" si="119"/>
        <v>2.7647058823529411</v>
      </c>
      <c r="JG15" s="312" t="str">
        <f t="shared" si="120"/>
        <v>2.76</v>
      </c>
      <c r="JH15" s="130"/>
      <c r="JI15" s="130"/>
      <c r="JJ15" s="130"/>
      <c r="JK15" s="130"/>
      <c r="JL15" s="130"/>
      <c r="JM15" s="130"/>
      <c r="JN15" s="130"/>
      <c r="JO15" s="130"/>
      <c r="JP15" s="130"/>
      <c r="JQ15" s="131"/>
      <c r="JR15" s="129"/>
      <c r="JS15" s="130"/>
      <c r="JT15" s="130"/>
      <c r="JU15" s="130"/>
      <c r="JV15" s="130"/>
      <c r="JW15" s="130"/>
      <c r="JX15" s="130"/>
      <c r="JY15" s="130"/>
      <c r="JZ15" s="137">
        <v>2</v>
      </c>
      <c r="KA15" s="131"/>
    </row>
    <row r="16" spans="1:287" ht="18">
      <c r="A16" s="5">
        <v>16</v>
      </c>
      <c r="B16" s="64" t="s">
        <v>268</v>
      </c>
      <c r="C16" s="65" t="s">
        <v>309</v>
      </c>
      <c r="D16" s="69" t="s">
        <v>310</v>
      </c>
      <c r="E16" s="71" t="s">
        <v>186</v>
      </c>
      <c r="F16" s="71"/>
      <c r="G16" s="74" t="s">
        <v>364</v>
      </c>
      <c r="H16" s="66" t="s">
        <v>47</v>
      </c>
      <c r="I16" s="66" t="s">
        <v>46</v>
      </c>
      <c r="J16" s="225" t="s">
        <v>37</v>
      </c>
      <c r="K16" s="361" t="s">
        <v>159</v>
      </c>
      <c r="L16" s="361"/>
      <c r="M16" s="361"/>
      <c r="N16" s="361"/>
      <c r="O16" s="361"/>
      <c r="P16" s="361"/>
      <c r="Q16" s="361"/>
      <c r="R16" s="361"/>
      <c r="S16" s="361"/>
      <c r="T16" s="361"/>
      <c r="U16" s="361"/>
      <c r="V16" s="361"/>
      <c r="W16" s="361"/>
      <c r="X16" s="361"/>
      <c r="Y16" s="361"/>
      <c r="Z16" s="361"/>
      <c r="AA16" s="361"/>
      <c r="AB16" s="361"/>
      <c r="AC16" s="361"/>
      <c r="AD16" s="361"/>
      <c r="AE16" s="361"/>
      <c r="AF16" s="361"/>
      <c r="AG16" s="361"/>
      <c r="AH16" s="361"/>
      <c r="AI16" s="361"/>
      <c r="AJ16" s="361"/>
      <c r="AK16" s="361"/>
      <c r="AL16" s="361"/>
      <c r="AM16" s="361"/>
      <c r="AN16" s="361"/>
      <c r="AO16" s="361"/>
      <c r="AP16" s="361"/>
      <c r="AQ16" s="361"/>
      <c r="AR16" s="361"/>
      <c r="AS16" s="361"/>
      <c r="AT16" s="361"/>
      <c r="AU16" s="361"/>
      <c r="AV16" s="6">
        <v>5</v>
      </c>
      <c r="AW16" s="3" t="str">
        <f t="shared" si="4"/>
        <v>D+</v>
      </c>
      <c r="AX16" s="4">
        <f t="shared" si="5"/>
        <v>1.5</v>
      </c>
      <c r="AY16" s="13" t="str">
        <f t="shared" si="6"/>
        <v>1.5</v>
      </c>
      <c r="AZ16" s="15">
        <v>7</v>
      </c>
      <c r="BA16" s="3" t="str">
        <f t="shared" si="7"/>
        <v>B</v>
      </c>
      <c r="BB16" s="4">
        <f t="shared" si="8"/>
        <v>3</v>
      </c>
      <c r="BC16" s="122" t="str">
        <f t="shared" si="9"/>
        <v>3.0</v>
      </c>
      <c r="BD16" s="191">
        <v>7.8</v>
      </c>
      <c r="BE16" s="189">
        <v>6</v>
      </c>
      <c r="BF16" s="189"/>
      <c r="BG16" s="116">
        <f t="shared" si="10"/>
        <v>6.7</v>
      </c>
      <c r="BH16" s="117">
        <f t="shared" si="11"/>
        <v>6.7</v>
      </c>
      <c r="BI16" s="118" t="str">
        <f t="shared" si="12"/>
        <v>C+</v>
      </c>
      <c r="BJ16" s="119">
        <f t="shared" si="13"/>
        <v>2.5</v>
      </c>
      <c r="BK16" s="119" t="str">
        <f t="shared" si="14"/>
        <v>2.5</v>
      </c>
      <c r="BL16" s="137">
        <v>4</v>
      </c>
      <c r="BM16" s="138">
        <v>4</v>
      </c>
      <c r="BN16" s="148">
        <v>5</v>
      </c>
      <c r="BO16" s="189">
        <v>9</v>
      </c>
      <c r="BP16" s="189"/>
      <c r="BQ16" s="116">
        <f t="shared" si="15"/>
        <v>7.4</v>
      </c>
      <c r="BR16" s="117">
        <f t="shared" si="16"/>
        <v>7.4</v>
      </c>
      <c r="BS16" s="118" t="str">
        <f t="shared" si="17"/>
        <v>B</v>
      </c>
      <c r="BT16" s="119">
        <f t="shared" si="18"/>
        <v>3</v>
      </c>
      <c r="BU16" s="119" t="str">
        <f t="shared" si="19"/>
        <v>3.0</v>
      </c>
      <c r="BV16" s="137">
        <v>2</v>
      </c>
      <c r="BW16" s="138">
        <v>2</v>
      </c>
      <c r="BX16" s="212">
        <v>6.3</v>
      </c>
      <c r="BY16" s="256">
        <v>6</v>
      </c>
      <c r="BZ16" s="256"/>
      <c r="CA16" s="116">
        <f t="shared" si="20"/>
        <v>6.1</v>
      </c>
      <c r="CB16" s="117">
        <f t="shared" si="21"/>
        <v>6.1</v>
      </c>
      <c r="CC16" s="118" t="str">
        <f t="shared" si="22"/>
        <v>C</v>
      </c>
      <c r="CD16" s="119">
        <f t="shared" si="23"/>
        <v>2</v>
      </c>
      <c r="CE16" s="119" t="str">
        <f t="shared" si="24"/>
        <v>2.0</v>
      </c>
      <c r="CF16" s="137">
        <v>2</v>
      </c>
      <c r="CG16" s="138">
        <v>2</v>
      </c>
      <c r="CH16" s="212">
        <v>7</v>
      </c>
      <c r="CI16" s="225">
        <v>8</v>
      </c>
      <c r="CJ16" s="225"/>
      <c r="CK16" s="116">
        <f t="shared" si="25"/>
        <v>7.6</v>
      </c>
      <c r="CL16" s="117">
        <f t="shared" si="26"/>
        <v>7.6</v>
      </c>
      <c r="CM16" s="118" t="str">
        <f t="shared" si="27"/>
        <v>B</v>
      </c>
      <c r="CN16" s="119">
        <f t="shared" si="28"/>
        <v>3</v>
      </c>
      <c r="CO16" s="119" t="str">
        <f t="shared" si="29"/>
        <v>3.0</v>
      </c>
      <c r="CP16" s="137">
        <v>1</v>
      </c>
      <c r="CQ16" s="138">
        <v>1</v>
      </c>
      <c r="CR16" s="542">
        <v>8</v>
      </c>
      <c r="CS16" s="377">
        <v>8</v>
      </c>
      <c r="CT16" s="377"/>
      <c r="CU16" s="543">
        <f t="shared" si="30"/>
        <v>8</v>
      </c>
      <c r="CV16" s="544">
        <f t="shared" si="31"/>
        <v>8</v>
      </c>
      <c r="CW16" s="545" t="str">
        <f t="shared" si="32"/>
        <v>B+</v>
      </c>
      <c r="CX16" s="119">
        <f t="shared" si="33"/>
        <v>3.5</v>
      </c>
      <c r="CY16" s="119" t="str">
        <f t="shared" si="0"/>
        <v>3.5</v>
      </c>
      <c r="CZ16" s="137">
        <v>2</v>
      </c>
      <c r="DA16" s="138">
        <v>2</v>
      </c>
      <c r="DB16" s="148">
        <v>6.8</v>
      </c>
      <c r="DC16" s="239">
        <v>7</v>
      </c>
      <c r="DD16" s="239"/>
      <c r="DE16" s="116">
        <f t="shared" si="34"/>
        <v>6.9</v>
      </c>
      <c r="DF16" s="117">
        <f t="shared" si="35"/>
        <v>6.9</v>
      </c>
      <c r="DG16" s="118" t="str">
        <f t="shared" si="36"/>
        <v>C+</v>
      </c>
      <c r="DH16" s="119">
        <f t="shared" si="37"/>
        <v>2.5</v>
      </c>
      <c r="DI16" s="119" t="str">
        <f t="shared" si="1"/>
        <v>2.5</v>
      </c>
      <c r="DJ16" s="137">
        <v>2</v>
      </c>
      <c r="DK16" s="138">
        <v>2</v>
      </c>
      <c r="DL16" s="301">
        <f t="shared" si="38"/>
        <v>13</v>
      </c>
      <c r="DM16" s="310">
        <f t="shared" si="39"/>
        <v>2.6923076923076925</v>
      </c>
      <c r="DN16" s="312" t="str">
        <f t="shared" si="40"/>
        <v>2.69</v>
      </c>
      <c r="DO16" s="296" t="str">
        <f t="shared" si="41"/>
        <v>Lên lớp</v>
      </c>
      <c r="DP16" s="297">
        <f t="shared" si="42"/>
        <v>13</v>
      </c>
      <c r="DQ16" s="298">
        <f t="shared" si="43"/>
        <v>2.6923076923076925</v>
      </c>
      <c r="DR16" s="296" t="str">
        <f t="shared" si="44"/>
        <v>Lên lớp</v>
      </c>
      <c r="DT16" s="148">
        <v>7.4</v>
      </c>
      <c r="DU16" s="239">
        <v>8</v>
      </c>
      <c r="DV16" s="239"/>
      <c r="DW16" s="116">
        <f t="shared" si="45"/>
        <v>7.8</v>
      </c>
      <c r="DX16" s="117">
        <f t="shared" si="46"/>
        <v>7.8</v>
      </c>
      <c r="DY16" s="118" t="str">
        <f t="shared" si="47"/>
        <v>B</v>
      </c>
      <c r="DZ16" s="119">
        <f t="shared" si="48"/>
        <v>3</v>
      </c>
      <c r="EA16" s="119" t="str">
        <f t="shared" si="49"/>
        <v>3.0</v>
      </c>
      <c r="EB16" s="137">
        <v>3</v>
      </c>
      <c r="EC16" s="138">
        <v>3</v>
      </c>
      <c r="ED16" s="148">
        <v>5.3</v>
      </c>
      <c r="EE16" s="239">
        <v>6</v>
      </c>
      <c r="EF16" s="239"/>
      <c r="EG16" s="116">
        <f t="shared" si="50"/>
        <v>5.7</v>
      </c>
      <c r="EH16" s="117">
        <f t="shared" si="51"/>
        <v>5.7</v>
      </c>
      <c r="EI16" s="118" t="str">
        <f t="shared" si="52"/>
        <v>C</v>
      </c>
      <c r="EJ16" s="119">
        <f t="shared" si="53"/>
        <v>2</v>
      </c>
      <c r="EK16" s="119" t="str">
        <f t="shared" si="54"/>
        <v>2.0</v>
      </c>
      <c r="EL16" s="137">
        <v>3</v>
      </c>
      <c r="EM16" s="138">
        <v>3</v>
      </c>
      <c r="EN16" s="148">
        <v>6.2</v>
      </c>
      <c r="EO16" s="230">
        <v>2</v>
      </c>
      <c r="EP16" s="230">
        <v>9</v>
      </c>
      <c r="EQ16" s="116">
        <f t="shared" si="55"/>
        <v>3.7</v>
      </c>
      <c r="ER16" s="117">
        <f t="shared" si="56"/>
        <v>7.9</v>
      </c>
      <c r="ES16" s="118" t="str">
        <f t="shared" si="57"/>
        <v>B</v>
      </c>
      <c r="ET16" s="119">
        <f t="shared" si="58"/>
        <v>3</v>
      </c>
      <c r="EU16" s="119" t="str">
        <f t="shared" si="59"/>
        <v>3.0</v>
      </c>
      <c r="EV16" s="137">
        <v>2</v>
      </c>
      <c r="EW16" s="138">
        <v>2</v>
      </c>
      <c r="EX16" s="209">
        <v>6.4</v>
      </c>
      <c r="EY16" s="239">
        <v>3</v>
      </c>
      <c r="EZ16" s="239"/>
      <c r="FA16" s="116">
        <f t="shared" si="60"/>
        <v>4.4000000000000004</v>
      </c>
      <c r="FB16" s="117">
        <f t="shared" si="61"/>
        <v>4.4000000000000004</v>
      </c>
      <c r="FC16" s="118" t="str">
        <f t="shared" si="62"/>
        <v>D</v>
      </c>
      <c r="FD16" s="119">
        <f t="shared" si="2"/>
        <v>1</v>
      </c>
      <c r="FE16" s="119" t="str">
        <f t="shared" si="3"/>
        <v>1.0</v>
      </c>
      <c r="FF16" s="137">
        <v>3</v>
      </c>
      <c r="FG16" s="138">
        <v>3</v>
      </c>
      <c r="FH16" s="200">
        <v>5.4</v>
      </c>
      <c r="FI16" s="239">
        <v>6</v>
      </c>
      <c r="FJ16" s="239"/>
      <c r="FK16" s="116">
        <f t="shared" si="63"/>
        <v>5.8</v>
      </c>
      <c r="FL16" s="117">
        <f t="shared" si="64"/>
        <v>5.8</v>
      </c>
      <c r="FM16" s="118" t="str">
        <f t="shared" si="65"/>
        <v>C</v>
      </c>
      <c r="FN16" s="119">
        <f t="shared" si="66"/>
        <v>2</v>
      </c>
      <c r="FO16" s="119" t="str">
        <f t="shared" si="67"/>
        <v>2.0</v>
      </c>
      <c r="FP16" s="137">
        <v>2</v>
      </c>
      <c r="FQ16" s="138">
        <v>2</v>
      </c>
      <c r="FR16" s="301">
        <f t="shared" si="68"/>
        <v>13</v>
      </c>
      <c r="FS16" s="310">
        <f t="shared" si="69"/>
        <v>2.1538461538461537</v>
      </c>
      <c r="FT16" s="312" t="str">
        <f t="shared" si="70"/>
        <v>2.15</v>
      </c>
      <c r="FU16" s="189" t="str">
        <f t="shared" si="71"/>
        <v>Lên lớp</v>
      </c>
      <c r="FV16" s="526">
        <f t="shared" si="72"/>
        <v>26</v>
      </c>
      <c r="FW16" s="310">
        <f t="shared" si="73"/>
        <v>2.4230769230769229</v>
      </c>
      <c r="FX16" s="312" t="str">
        <f t="shared" si="74"/>
        <v>2.42</v>
      </c>
      <c r="FY16" s="527">
        <f t="shared" si="75"/>
        <v>26</v>
      </c>
      <c r="FZ16" s="528">
        <f t="shared" si="76"/>
        <v>2.4230769230769229</v>
      </c>
      <c r="GA16" s="529" t="str">
        <f t="shared" si="77"/>
        <v>Lên lớp</v>
      </c>
      <c r="GB16" s="131"/>
      <c r="GC16" s="209">
        <v>7</v>
      </c>
      <c r="GD16" s="239">
        <v>9</v>
      </c>
      <c r="GE16" s="239"/>
      <c r="GF16" s="116">
        <f t="shared" si="78"/>
        <v>8.1999999999999993</v>
      </c>
      <c r="GG16" s="117">
        <f t="shared" si="79"/>
        <v>8.1999999999999993</v>
      </c>
      <c r="GH16" s="118" t="str">
        <f t="shared" si="80"/>
        <v>B+</v>
      </c>
      <c r="GI16" s="119">
        <f t="shared" si="81"/>
        <v>3.5</v>
      </c>
      <c r="GJ16" s="119" t="str">
        <f t="shared" si="82"/>
        <v>3.5</v>
      </c>
      <c r="GK16" s="137">
        <v>2</v>
      </c>
      <c r="GL16" s="138">
        <v>2</v>
      </c>
      <c r="GM16" s="209">
        <v>5</v>
      </c>
      <c r="GN16" s="239">
        <v>6</v>
      </c>
      <c r="GO16" s="239"/>
      <c r="GP16" s="116">
        <f t="shared" si="83"/>
        <v>5.6</v>
      </c>
      <c r="GQ16" s="117">
        <f t="shared" si="84"/>
        <v>5.6</v>
      </c>
      <c r="GR16" s="118" t="str">
        <f t="shared" si="85"/>
        <v>C</v>
      </c>
      <c r="GS16" s="119">
        <f t="shared" si="86"/>
        <v>2</v>
      </c>
      <c r="GT16" s="119" t="str">
        <f t="shared" si="87"/>
        <v>2.0</v>
      </c>
      <c r="GU16" s="137">
        <v>2</v>
      </c>
      <c r="GV16" s="138">
        <v>2</v>
      </c>
      <c r="GW16" s="148">
        <v>6</v>
      </c>
      <c r="GX16" s="239">
        <v>6</v>
      </c>
      <c r="GY16" s="239"/>
      <c r="GZ16" s="116">
        <f t="shared" si="88"/>
        <v>6</v>
      </c>
      <c r="HA16" s="117">
        <f t="shared" si="89"/>
        <v>6</v>
      </c>
      <c r="HB16" s="118" t="str">
        <f t="shared" si="90"/>
        <v>C</v>
      </c>
      <c r="HC16" s="119">
        <f t="shared" si="91"/>
        <v>2</v>
      </c>
      <c r="HD16" s="119" t="str">
        <f t="shared" si="92"/>
        <v>2.0</v>
      </c>
      <c r="HE16" s="137">
        <v>3</v>
      </c>
      <c r="HF16" s="138">
        <v>3</v>
      </c>
      <c r="HG16" s="191">
        <v>7.6</v>
      </c>
      <c r="HH16" s="239">
        <v>8</v>
      </c>
      <c r="HI16" s="239"/>
      <c r="HJ16" s="116">
        <f t="shared" si="93"/>
        <v>7.8</v>
      </c>
      <c r="HK16" s="117">
        <f t="shared" si="94"/>
        <v>7.8</v>
      </c>
      <c r="HL16" s="118" t="str">
        <f t="shared" si="95"/>
        <v>B</v>
      </c>
      <c r="HM16" s="119">
        <f t="shared" si="96"/>
        <v>3</v>
      </c>
      <c r="HN16" s="119" t="str">
        <f t="shared" si="97"/>
        <v>3.0</v>
      </c>
      <c r="HO16" s="137">
        <v>1</v>
      </c>
      <c r="HP16" s="138">
        <v>1</v>
      </c>
      <c r="HQ16" s="148">
        <v>5</v>
      </c>
      <c r="HR16" s="239">
        <v>8</v>
      </c>
      <c r="HS16" s="239"/>
      <c r="HT16" s="116">
        <f t="shared" si="98"/>
        <v>6.8</v>
      </c>
      <c r="HU16" s="117">
        <f t="shared" si="99"/>
        <v>6.8</v>
      </c>
      <c r="HV16" s="118" t="str">
        <f t="shared" si="100"/>
        <v>C+</v>
      </c>
      <c r="HW16" s="119">
        <f t="shared" si="101"/>
        <v>2.5</v>
      </c>
      <c r="HX16" s="119" t="str">
        <f t="shared" si="102"/>
        <v>2.5</v>
      </c>
      <c r="HY16" s="137">
        <v>2</v>
      </c>
      <c r="HZ16" s="138">
        <v>2</v>
      </c>
      <c r="IA16" s="148">
        <v>5</v>
      </c>
      <c r="IB16" s="239">
        <v>6</v>
      </c>
      <c r="IC16" s="215"/>
      <c r="ID16" s="116">
        <f t="shared" si="103"/>
        <v>5.6</v>
      </c>
      <c r="IE16" s="117">
        <f t="shared" si="104"/>
        <v>5.6</v>
      </c>
      <c r="IF16" s="118" t="str">
        <f t="shared" si="105"/>
        <v>C</v>
      </c>
      <c r="IG16" s="119">
        <f t="shared" si="106"/>
        <v>2</v>
      </c>
      <c r="IH16" s="119" t="str">
        <f t="shared" si="107"/>
        <v>2.0</v>
      </c>
      <c r="II16" s="137">
        <v>2</v>
      </c>
      <c r="IJ16" s="138">
        <v>2</v>
      </c>
      <c r="IK16" s="148">
        <v>6.6</v>
      </c>
      <c r="IL16" s="189">
        <v>3</v>
      </c>
      <c r="IM16" s="189"/>
      <c r="IN16" s="116">
        <f t="shared" si="108"/>
        <v>4.4000000000000004</v>
      </c>
      <c r="IO16" s="117">
        <f t="shared" si="109"/>
        <v>4.4000000000000004</v>
      </c>
      <c r="IP16" s="118" t="str">
        <f t="shared" si="110"/>
        <v>D</v>
      </c>
      <c r="IQ16" s="119">
        <f t="shared" si="111"/>
        <v>1</v>
      </c>
      <c r="IR16" s="119" t="str">
        <f t="shared" si="112"/>
        <v>1.0</v>
      </c>
      <c r="IS16" s="137">
        <v>3</v>
      </c>
      <c r="IT16" s="138">
        <v>3</v>
      </c>
      <c r="IU16" s="191">
        <v>5.2</v>
      </c>
      <c r="IV16" s="189">
        <v>6</v>
      </c>
      <c r="IW16" s="189"/>
      <c r="IX16" s="116">
        <f t="shared" si="113"/>
        <v>5.7</v>
      </c>
      <c r="IY16" s="117">
        <f t="shared" si="114"/>
        <v>5.7</v>
      </c>
      <c r="IZ16" s="118" t="str">
        <f t="shared" si="115"/>
        <v>C</v>
      </c>
      <c r="JA16" s="119">
        <f t="shared" si="116"/>
        <v>2</v>
      </c>
      <c r="JB16" s="119" t="str">
        <f t="shared" si="117"/>
        <v>2.0</v>
      </c>
      <c r="JC16" s="137">
        <v>2</v>
      </c>
      <c r="JD16" s="138">
        <v>2</v>
      </c>
      <c r="JE16" s="301">
        <f t="shared" si="118"/>
        <v>17</v>
      </c>
      <c r="JF16" s="310">
        <f t="shared" si="119"/>
        <v>2.1176470588235294</v>
      </c>
      <c r="JG16" s="312" t="str">
        <f t="shared" si="120"/>
        <v>2.12</v>
      </c>
      <c r="JH16" s="130"/>
      <c r="JI16" s="130"/>
      <c r="JJ16" s="130"/>
      <c r="JK16" s="130"/>
      <c r="JL16" s="130"/>
      <c r="JM16" s="130"/>
      <c r="JN16" s="130"/>
      <c r="JO16" s="130"/>
      <c r="JP16" s="130"/>
      <c r="JQ16" s="131"/>
      <c r="JR16" s="129"/>
      <c r="JS16" s="130"/>
      <c r="JT16" s="130"/>
      <c r="JU16" s="130"/>
      <c r="JV16" s="130"/>
      <c r="JW16" s="130"/>
      <c r="JX16" s="130"/>
      <c r="JY16" s="130"/>
      <c r="JZ16" s="137">
        <v>2</v>
      </c>
      <c r="KA16" s="131"/>
    </row>
    <row r="17" spans="1:287" ht="18">
      <c r="A17" s="5">
        <v>17</v>
      </c>
      <c r="B17" s="64" t="s">
        <v>268</v>
      </c>
      <c r="C17" s="65" t="s">
        <v>311</v>
      </c>
      <c r="D17" s="69" t="s">
        <v>312</v>
      </c>
      <c r="E17" s="71" t="s">
        <v>186</v>
      </c>
      <c r="F17" s="71"/>
      <c r="G17" s="74" t="s">
        <v>365</v>
      </c>
      <c r="H17" s="66" t="s">
        <v>47</v>
      </c>
      <c r="I17" s="66" t="s">
        <v>313</v>
      </c>
      <c r="J17" s="225" t="s">
        <v>37</v>
      </c>
      <c r="K17" s="361" t="s">
        <v>159</v>
      </c>
      <c r="L17" s="361"/>
      <c r="M17" s="361"/>
      <c r="N17" s="361"/>
      <c r="O17" s="361"/>
      <c r="P17" s="361"/>
      <c r="Q17" s="361"/>
      <c r="R17" s="361"/>
      <c r="S17" s="361"/>
      <c r="T17" s="361"/>
      <c r="U17" s="361"/>
      <c r="V17" s="361"/>
      <c r="W17" s="361"/>
      <c r="X17" s="361"/>
      <c r="Y17" s="361"/>
      <c r="Z17" s="361"/>
      <c r="AA17" s="361"/>
      <c r="AB17" s="361"/>
      <c r="AC17" s="361"/>
      <c r="AD17" s="361"/>
      <c r="AE17" s="361"/>
      <c r="AF17" s="361"/>
      <c r="AG17" s="361"/>
      <c r="AH17" s="361"/>
      <c r="AI17" s="361"/>
      <c r="AJ17" s="361"/>
      <c r="AK17" s="361"/>
      <c r="AL17" s="361"/>
      <c r="AM17" s="361"/>
      <c r="AN17" s="361"/>
      <c r="AO17" s="361"/>
      <c r="AP17" s="361"/>
      <c r="AQ17" s="361"/>
      <c r="AR17" s="361"/>
      <c r="AS17" s="361"/>
      <c r="AT17" s="361"/>
      <c r="AU17" s="361"/>
      <c r="AV17" s="6">
        <v>5</v>
      </c>
      <c r="AW17" s="3" t="str">
        <f t="shared" si="4"/>
        <v>D+</v>
      </c>
      <c r="AX17" s="4">
        <f t="shared" si="5"/>
        <v>1.5</v>
      </c>
      <c r="AY17" s="13" t="str">
        <f t="shared" si="6"/>
        <v>1.5</v>
      </c>
      <c r="AZ17" s="15">
        <v>7</v>
      </c>
      <c r="BA17" s="3" t="str">
        <f t="shared" si="7"/>
        <v>B</v>
      </c>
      <c r="BB17" s="4">
        <f t="shared" si="8"/>
        <v>3</v>
      </c>
      <c r="BC17" s="122" t="str">
        <f t="shared" si="9"/>
        <v>3.0</v>
      </c>
      <c r="BD17" s="191">
        <v>6</v>
      </c>
      <c r="BE17" s="189">
        <v>7</v>
      </c>
      <c r="BF17" s="189"/>
      <c r="BG17" s="116">
        <f t="shared" si="10"/>
        <v>6.6</v>
      </c>
      <c r="BH17" s="117">
        <f t="shared" si="11"/>
        <v>6.6</v>
      </c>
      <c r="BI17" s="118" t="str">
        <f t="shared" si="12"/>
        <v>C+</v>
      </c>
      <c r="BJ17" s="119">
        <f t="shared" si="13"/>
        <v>2.5</v>
      </c>
      <c r="BK17" s="119" t="str">
        <f t="shared" si="14"/>
        <v>2.5</v>
      </c>
      <c r="BL17" s="137">
        <v>4</v>
      </c>
      <c r="BM17" s="138">
        <v>4</v>
      </c>
      <c r="BN17" s="148">
        <v>5</v>
      </c>
      <c r="BO17" s="189">
        <v>5</v>
      </c>
      <c r="BP17" s="189"/>
      <c r="BQ17" s="116">
        <f t="shared" si="15"/>
        <v>5</v>
      </c>
      <c r="BR17" s="117">
        <f t="shared" si="16"/>
        <v>5</v>
      </c>
      <c r="BS17" s="118" t="str">
        <f t="shared" si="17"/>
        <v>D+</v>
      </c>
      <c r="BT17" s="119">
        <f t="shared" si="18"/>
        <v>1.5</v>
      </c>
      <c r="BU17" s="119" t="str">
        <f t="shared" si="19"/>
        <v>1.5</v>
      </c>
      <c r="BV17" s="137">
        <v>2</v>
      </c>
      <c r="BW17" s="138">
        <v>2</v>
      </c>
      <c r="BX17" s="212">
        <v>5.7</v>
      </c>
      <c r="BY17" s="256">
        <v>6</v>
      </c>
      <c r="BZ17" s="256"/>
      <c r="CA17" s="116">
        <f t="shared" si="20"/>
        <v>5.9</v>
      </c>
      <c r="CB17" s="117">
        <f t="shared" si="21"/>
        <v>5.9</v>
      </c>
      <c r="CC17" s="118" t="str">
        <f t="shared" si="22"/>
        <v>C</v>
      </c>
      <c r="CD17" s="119">
        <f t="shared" si="23"/>
        <v>2</v>
      </c>
      <c r="CE17" s="119" t="str">
        <f t="shared" si="24"/>
        <v>2.0</v>
      </c>
      <c r="CF17" s="137">
        <v>2</v>
      </c>
      <c r="CG17" s="138">
        <v>2</v>
      </c>
      <c r="CH17" s="212">
        <v>6</v>
      </c>
      <c r="CI17" s="225">
        <v>4</v>
      </c>
      <c r="CJ17" s="225"/>
      <c r="CK17" s="116">
        <f t="shared" si="25"/>
        <v>4.8</v>
      </c>
      <c r="CL17" s="117">
        <f t="shared" si="26"/>
        <v>4.8</v>
      </c>
      <c r="CM17" s="118" t="str">
        <f t="shared" si="27"/>
        <v>D</v>
      </c>
      <c r="CN17" s="119">
        <f t="shared" si="28"/>
        <v>1</v>
      </c>
      <c r="CO17" s="119" t="str">
        <f t="shared" si="29"/>
        <v>1.0</v>
      </c>
      <c r="CP17" s="137">
        <v>1</v>
      </c>
      <c r="CQ17" s="138">
        <v>1</v>
      </c>
      <c r="CR17" s="542">
        <v>6.6</v>
      </c>
      <c r="CS17" s="377">
        <v>8</v>
      </c>
      <c r="CT17" s="377"/>
      <c r="CU17" s="543">
        <f t="shared" si="30"/>
        <v>7.4</v>
      </c>
      <c r="CV17" s="544">
        <f t="shared" si="31"/>
        <v>7.4</v>
      </c>
      <c r="CW17" s="545" t="str">
        <f t="shared" si="32"/>
        <v>B</v>
      </c>
      <c r="CX17" s="119">
        <f t="shared" si="33"/>
        <v>3</v>
      </c>
      <c r="CY17" s="119" t="str">
        <f t="shared" si="0"/>
        <v>3.0</v>
      </c>
      <c r="CZ17" s="137">
        <v>2</v>
      </c>
      <c r="DA17" s="138">
        <v>2</v>
      </c>
      <c r="DB17" s="148">
        <v>5.4</v>
      </c>
      <c r="DC17" s="239">
        <v>7</v>
      </c>
      <c r="DD17" s="239"/>
      <c r="DE17" s="116">
        <f t="shared" si="34"/>
        <v>6.4</v>
      </c>
      <c r="DF17" s="117">
        <f t="shared" si="35"/>
        <v>6.4</v>
      </c>
      <c r="DG17" s="118" t="str">
        <f t="shared" si="36"/>
        <v>C</v>
      </c>
      <c r="DH17" s="119">
        <f t="shared" si="37"/>
        <v>2</v>
      </c>
      <c r="DI17" s="119" t="str">
        <f t="shared" si="1"/>
        <v>2.0</v>
      </c>
      <c r="DJ17" s="137">
        <v>2</v>
      </c>
      <c r="DK17" s="138">
        <v>2</v>
      </c>
      <c r="DL17" s="301">
        <f t="shared" si="38"/>
        <v>13</v>
      </c>
      <c r="DM17" s="310">
        <f t="shared" si="39"/>
        <v>2.1538461538461537</v>
      </c>
      <c r="DN17" s="312" t="str">
        <f t="shared" si="40"/>
        <v>2.15</v>
      </c>
      <c r="DO17" s="296" t="str">
        <f t="shared" si="41"/>
        <v>Lên lớp</v>
      </c>
      <c r="DP17" s="297">
        <f t="shared" si="42"/>
        <v>13</v>
      </c>
      <c r="DQ17" s="298">
        <f t="shared" si="43"/>
        <v>2.1538461538461537</v>
      </c>
      <c r="DR17" s="296" t="str">
        <f t="shared" si="44"/>
        <v>Lên lớp</v>
      </c>
      <c r="DT17" s="148">
        <v>8</v>
      </c>
      <c r="DU17" s="239">
        <v>8</v>
      </c>
      <c r="DV17" s="239"/>
      <c r="DW17" s="116">
        <f t="shared" si="45"/>
        <v>8</v>
      </c>
      <c r="DX17" s="117">
        <f t="shared" si="46"/>
        <v>8</v>
      </c>
      <c r="DY17" s="118" t="str">
        <f t="shared" si="47"/>
        <v>B+</v>
      </c>
      <c r="DZ17" s="119">
        <f t="shared" si="48"/>
        <v>3.5</v>
      </c>
      <c r="EA17" s="119" t="str">
        <f t="shared" si="49"/>
        <v>3.5</v>
      </c>
      <c r="EB17" s="137">
        <v>3</v>
      </c>
      <c r="EC17" s="138">
        <v>3</v>
      </c>
      <c r="ED17" s="287">
        <v>5</v>
      </c>
      <c r="EE17" s="239">
        <v>5</v>
      </c>
      <c r="EF17" s="239"/>
      <c r="EG17" s="116">
        <f t="shared" si="50"/>
        <v>5</v>
      </c>
      <c r="EH17" s="117">
        <f t="shared" si="51"/>
        <v>5</v>
      </c>
      <c r="EI17" s="118" t="str">
        <f t="shared" si="52"/>
        <v>D+</v>
      </c>
      <c r="EJ17" s="119">
        <f t="shared" si="53"/>
        <v>1.5</v>
      </c>
      <c r="EK17" s="119" t="str">
        <f t="shared" si="54"/>
        <v>1.5</v>
      </c>
      <c r="EL17" s="137">
        <v>3</v>
      </c>
      <c r="EM17" s="138">
        <v>3</v>
      </c>
      <c r="EN17" s="148">
        <v>6</v>
      </c>
      <c r="EO17" s="230">
        <v>5</v>
      </c>
      <c r="EP17" s="230"/>
      <c r="EQ17" s="116">
        <f t="shared" si="55"/>
        <v>5.4</v>
      </c>
      <c r="ER17" s="117">
        <f t="shared" si="56"/>
        <v>5.4</v>
      </c>
      <c r="ES17" s="118" t="str">
        <f t="shared" si="57"/>
        <v>D+</v>
      </c>
      <c r="ET17" s="119">
        <f t="shared" si="58"/>
        <v>1.5</v>
      </c>
      <c r="EU17" s="119" t="str">
        <f t="shared" si="59"/>
        <v>1.5</v>
      </c>
      <c r="EV17" s="137">
        <v>2</v>
      </c>
      <c r="EW17" s="138">
        <v>2</v>
      </c>
      <c r="EX17" s="209">
        <v>5.7</v>
      </c>
      <c r="EY17" s="239">
        <v>0</v>
      </c>
      <c r="EZ17" s="239">
        <v>1</v>
      </c>
      <c r="FA17" s="116">
        <f t="shared" si="60"/>
        <v>2.2999999999999998</v>
      </c>
      <c r="FB17" s="117">
        <f t="shared" si="61"/>
        <v>2.9</v>
      </c>
      <c r="FC17" s="118" t="str">
        <f t="shared" si="62"/>
        <v>F</v>
      </c>
      <c r="FD17" s="119">
        <f t="shared" si="2"/>
        <v>0</v>
      </c>
      <c r="FE17" s="119" t="str">
        <f t="shared" si="3"/>
        <v>0.0</v>
      </c>
      <c r="FF17" s="137">
        <v>3</v>
      </c>
      <c r="FG17" s="138"/>
      <c r="FH17" s="200">
        <v>5.8</v>
      </c>
      <c r="FI17" s="239">
        <v>8</v>
      </c>
      <c r="FJ17" s="239"/>
      <c r="FK17" s="116">
        <f t="shared" si="63"/>
        <v>7.1</v>
      </c>
      <c r="FL17" s="117">
        <f t="shared" si="64"/>
        <v>7.1</v>
      </c>
      <c r="FM17" s="118" t="str">
        <f t="shared" si="65"/>
        <v>B</v>
      </c>
      <c r="FN17" s="119">
        <f t="shared" si="66"/>
        <v>3</v>
      </c>
      <c r="FO17" s="119" t="str">
        <f t="shared" si="67"/>
        <v>3.0</v>
      </c>
      <c r="FP17" s="137">
        <v>2</v>
      </c>
      <c r="FQ17" s="138">
        <v>2</v>
      </c>
      <c r="FR17" s="301">
        <f t="shared" si="68"/>
        <v>13</v>
      </c>
      <c r="FS17" s="310">
        <f t="shared" si="69"/>
        <v>1.8461538461538463</v>
      </c>
      <c r="FT17" s="312" t="str">
        <f t="shared" si="70"/>
        <v>1.85</v>
      </c>
      <c r="FU17" s="189" t="str">
        <f t="shared" si="71"/>
        <v>Lên lớp</v>
      </c>
      <c r="FV17" s="526">
        <f t="shared" si="72"/>
        <v>26</v>
      </c>
      <c r="FW17" s="310">
        <f t="shared" si="73"/>
        <v>2</v>
      </c>
      <c r="FX17" s="312" t="str">
        <f t="shared" si="74"/>
        <v>2.00</v>
      </c>
      <c r="FY17" s="527">
        <f t="shared" si="75"/>
        <v>23</v>
      </c>
      <c r="FZ17" s="528">
        <f t="shared" si="76"/>
        <v>2.2608695652173911</v>
      </c>
      <c r="GA17" s="529" t="str">
        <f t="shared" si="77"/>
        <v>Lên lớp</v>
      </c>
      <c r="GB17" s="131"/>
      <c r="GC17" s="209">
        <v>6</v>
      </c>
      <c r="GD17" s="239">
        <v>6</v>
      </c>
      <c r="GE17" s="239"/>
      <c r="GF17" s="116">
        <f t="shared" si="78"/>
        <v>6</v>
      </c>
      <c r="GG17" s="117">
        <f t="shared" si="79"/>
        <v>6</v>
      </c>
      <c r="GH17" s="118" t="str">
        <f t="shared" si="80"/>
        <v>C</v>
      </c>
      <c r="GI17" s="119">
        <f t="shared" si="81"/>
        <v>2</v>
      </c>
      <c r="GJ17" s="119" t="str">
        <f t="shared" si="82"/>
        <v>2.0</v>
      </c>
      <c r="GK17" s="137">
        <v>2</v>
      </c>
      <c r="GL17" s="138">
        <v>2</v>
      </c>
      <c r="GM17" s="209">
        <v>6.4</v>
      </c>
      <c r="GN17" s="239">
        <v>6</v>
      </c>
      <c r="GO17" s="239"/>
      <c r="GP17" s="116">
        <f t="shared" si="83"/>
        <v>6.2</v>
      </c>
      <c r="GQ17" s="117">
        <f t="shared" si="84"/>
        <v>6.2</v>
      </c>
      <c r="GR17" s="118" t="str">
        <f t="shared" si="85"/>
        <v>C</v>
      </c>
      <c r="GS17" s="119">
        <f t="shared" si="86"/>
        <v>2</v>
      </c>
      <c r="GT17" s="119" t="str">
        <f t="shared" si="87"/>
        <v>2.0</v>
      </c>
      <c r="GU17" s="137">
        <v>2</v>
      </c>
      <c r="GV17" s="138">
        <v>2</v>
      </c>
      <c r="GW17" s="148">
        <v>6.3</v>
      </c>
      <c r="GX17" s="239">
        <v>6</v>
      </c>
      <c r="GY17" s="239"/>
      <c r="GZ17" s="116">
        <f t="shared" si="88"/>
        <v>6.1</v>
      </c>
      <c r="HA17" s="117">
        <f t="shared" si="89"/>
        <v>6.1</v>
      </c>
      <c r="HB17" s="118" t="str">
        <f t="shared" si="90"/>
        <v>C</v>
      </c>
      <c r="HC17" s="119">
        <f t="shared" si="91"/>
        <v>2</v>
      </c>
      <c r="HD17" s="119" t="str">
        <f t="shared" si="92"/>
        <v>2.0</v>
      </c>
      <c r="HE17" s="137">
        <v>3</v>
      </c>
      <c r="HF17" s="138">
        <v>3</v>
      </c>
      <c r="HG17" s="191">
        <v>5.4</v>
      </c>
      <c r="HH17" s="239">
        <v>5</v>
      </c>
      <c r="HI17" s="239"/>
      <c r="HJ17" s="116">
        <f t="shared" si="93"/>
        <v>5.2</v>
      </c>
      <c r="HK17" s="117">
        <f t="shared" si="94"/>
        <v>5.2</v>
      </c>
      <c r="HL17" s="118" t="str">
        <f t="shared" si="95"/>
        <v>D+</v>
      </c>
      <c r="HM17" s="119">
        <f t="shared" si="96"/>
        <v>1.5</v>
      </c>
      <c r="HN17" s="119" t="str">
        <f t="shared" si="97"/>
        <v>1.5</v>
      </c>
      <c r="HO17" s="137">
        <v>1</v>
      </c>
      <c r="HP17" s="138">
        <v>1</v>
      </c>
      <c r="HQ17" s="148">
        <v>5</v>
      </c>
      <c r="HR17" s="239">
        <v>5</v>
      </c>
      <c r="HS17" s="239"/>
      <c r="HT17" s="116">
        <f t="shared" si="98"/>
        <v>5</v>
      </c>
      <c r="HU17" s="117">
        <f t="shared" si="99"/>
        <v>5</v>
      </c>
      <c r="HV17" s="118" t="str">
        <f t="shared" si="100"/>
        <v>D+</v>
      </c>
      <c r="HW17" s="119">
        <f t="shared" si="101"/>
        <v>1.5</v>
      </c>
      <c r="HX17" s="119" t="str">
        <f t="shared" si="102"/>
        <v>1.5</v>
      </c>
      <c r="HY17" s="137">
        <v>2</v>
      </c>
      <c r="HZ17" s="138">
        <v>2</v>
      </c>
      <c r="IA17" s="148">
        <v>5</v>
      </c>
      <c r="IB17" s="239">
        <v>7</v>
      </c>
      <c r="IC17" s="215"/>
      <c r="ID17" s="116">
        <f t="shared" si="103"/>
        <v>6.2</v>
      </c>
      <c r="IE17" s="117">
        <f t="shared" si="104"/>
        <v>6.2</v>
      </c>
      <c r="IF17" s="118" t="str">
        <f t="shared" si="105"/>
        <v>C</v>
      </c>
      <c r="IG17" s="119">
        <f t="shared" si="106"/>
        <v>2</v>
      </c>
      <c r="IH17" s="119" t="str">
        <f t="shared" si="107"/>
        <v>2.0</v>
      </c>
      <c r="II17" s="137">
        <v>2</v>
      </c>
      <c r="IJ17" s="138">
        <v>2</v>
      </c>
      <c r="IK17" s="148">
        <v>6.6</v>
      </c>
      <c r="IL17" s="189">
        <v>6</v>
      </c>
      <c r="IM17" s="189"/>
      <c r="IN17" s="116">
        <f t="shared" si="108"/>
        <v>6.2</v>
      </c>
      <c r="IO17" s="117">
        <f t="shared" si="109"/>
        <v>6.2</v>
      </c>
      <c r="IP17" s="118" t="str">
        <f t="shared" si="110"/>
        <v>C</v>
      </c>
      <c r="IQ17" s="119">
        <f t="shared" si="111"/>
        <v>2</v>
      </c>
      <c r="IR17" s="119" t="str">
        <f t="shared" si="112"/>
        <v>2.0</v>
      </c>
      <c r="IS17" s="137">
        <v>3</v>
      </c>
      <c r="IT17" s="138">
        <v>3</v>
      </c>
      <c r="IU17" s="191">
        <v>6.2</v>
      </c>
      <c r="IV17" s="189">
        <v>7</v>
      </c>
      <c r="IW17" s="189"/>
      <c r="IX17" s="116">
        <f t="shared" si="113"/>
        <v>6.7</v>
      </c>
      <c r="IY17" s="117">
        <f t="shared" si="114"/>
        <v>6.7</v>
      </c>
      <c r="IZ17" s="118" t="str">
        <f t="shared" si="115"/>
        <v>C+</v>
      </c>
      <c r="JA17" s="119">
        <f t="shared" si="116"/>
        <v>2.5</v>
      </c>
      <c r="JB17" s="119" t="str">
        <f t="shared" si="117"/>
        <v>2.5</v>
      </c>
      <c r="JC17" s="137">
        <v>2</v>
      </c>
      <c r="JD17" s="138">
        <v>2</v>
      </c>
      <c r="JE17" s="301">
        <f t="shared" si="118"/>
        <v>17</v>
      </c>
      <c r="JF17" s="310">
        <f t="shared" si="119"/>
        <v>1.9705882352941178</v>
      </c>
      <c r="JG17" s="312" t="str">
        <f t="shared" si="120"/>
        <v>1.97</v>
      </c>
      <c r="JH17" s="130"/>
      <c r="JI17" s="130"/>
      <c r="JJ17" s="130"/>
      <c r="JK17" s="130"/>
      <c r="JL17" s="130"/>
      <c r="JM17" s="130"/>
      <c r="JN17" s="130"/>
      <c r="JO17" s="130"/>
      <c r="JP17" s="130"/>
      <c r="JQ17" s="131"/>
      <c r="JR17" s="129"/>
      <c r="JS17" s="130"/>
      <c r="JT17" s="130"/>
      <c r="JU17" s="130"/>
      <c r="JV17" s="130"/>
      <c r="JW17" s="130"/>
      <c r="JX17" s="130"/>
      <c r="JY17" s="130"/>
      <c r="JZ17" s="137">
        <v>2</v>
      </c>
      <c r="KA17" s="131"/>
    </row>
    <row r="18" spans="1:287" ht="18">
      <c r="A18" s="5">
        <v>18</v>
      </c>
      <c r="B18" s="64" t="s">
        <v>268</v>
      </c>
      <c r="C18" s="65" t="s">
        <v>314</v>
      </c>
      <c r="D18" s="69" t="s">
        <v>135</v>
      </c>
      <c r="E18" s="71" t="s">
        <v>315</v>
      </c>
      <c r="F18" s="71"/>
      <c r="G18" s="74" t="s">
        <v>366</v>
      </c>
      <c r="H18" s="66" t="s">
        <v>36</v>
      </c>
      <c r="I18" s="66" t="s">
        <v>83</v>
      </c>
      <c r="J18" s="225" t="s">
        <v>37</v>
      </c>
      <c r="K18" s="361" t="s">
        <v>159</v>
      </c>
      <c r="L18" s="361"/>
      <c r="M18" s="361"/>
      <c r="N18" s="361"/>
      <c r="O18" s="361"/>
      <c r="P18" s="361"/>
      <c r="Q18" s="361"/>
      <c r="R18" s="361"/>
      <c r="S18" s="361"/>
      <c r="T18" s="361"/>
      <c r="U18" s="361"/>
      <c r="V18" s="361"/>
      <c r="W18" s="361"/>
      <c r="X18" s="361"/>
      <c r="Y18" s="361"/>
      <c r="Z18" s="361"/>
      <c r="AA18" s="361"/>
      <c r="AB18" s="361"/>
      <c r="AC18" s="361"/>
      <c r="AD18" s="361"/>
      <c r="AE18" s="361"/>
      <c r="AF18" s="361"/>
      <c r="AG18" s="361"/>
      <c r="AH18" s="361"/>
      <c r="AI18" s="361"/>
      <c r="AJ18" s="361"/>
      <c r="AK18" s="361"/>
      <c r="AL18" s="361"/>
      <c r="AM18" s="361"/>
      <c r="AN18" s="361"/>
      <c r="AO18" s="361"/>
      <c r="AP18" s="361"/>
      <c r="AQ18" s="361"/>
      <c r="AR18" s="361"/>
      <c r="AS18" s="361"/>
      <c r="AT18" s="361"/>
      <c r="AU18" s="361"/>
      <c r="AV18" s="6">
        <v>7</v>
      </c>
      <c r="AW18" s="3" t="str">
        <f t="shared" si="4"/>
        <v>B</v>
      </c>
      <c r="AX18" s="4">
        <f t="shared" si="5"/>
        <v>3</v>
      </c>
      <c r="AY18" s="13" t="str">
        <f t="shared" si="6"/>
        <v>3.0</v>
      </c>
      <c r="AZ18" s="15">
        <v>6</v>
      </c>
      <c r="BA18" s="3" t="str">
        <f t="shared" si="7"/>
        <v>C</v>
      </c>
      <c r="BB18" s="4">
        <f t="shared" si="8"/>
        <v>2</v>
      </c>
      <c r="BC18" s="122" t="str">
        <f t="shared" si="9"/>
        <v>2.0</v>
      </c>
      <c r="BD18" s="191">
        <v>7.2</v>
      </c>
      <c r="BE18" s="189">
        <v>8</v>
      </c>
      <c r="BF18" s="189"/>
      <c r="BG18" s="116">
        <f t="shared" si="10"/>
        <v>7.7</v>
      </c>
      <c r="BH18" s="117">
        <f t="shared" si="11"/>
        <v>7.7</v>
      </c>
      <c r="BI18" s="118" t="str">
        <f t="shared" si="12"/>
        <v>B</v>
      </c>
      <c r="BJ18" s="119">
        <f t="shared" si="13"/>
        <v>3</v>
      </c>
      <c r="BK18" s="119" t="str">
        <f t="shared" si="14"/>
        <v>3.0</v>
      </c>
      <c r="BL18" s="137">
        <v>4</v>
      </c>
      <c r="BM18" s="138">
        <v>4</v>
      </c>
      <c r="BN18" s="148">
        <v>5.7</v>
      </c>
      <c r="BO18" s="189">
        <v>9</v>
      </c>
      <c r="BP18" s="189"/>
      <c r="BQ18" s="116">
        <f t="shared" si="15"/>
        <v>7.7</v>
      </c>
      <c r="BR18" s="117">
        <f t="shared" si="16"/>
        <v>7.7</v>
      </c>
      <c r="BS18" s="118" t="str">
        <f t="shared" si="17"/>
        <v>B</v>
      </c>
      <c r="BT18" s="119">
        <f t="shared" si="18"/>
        <v>3</v>
      </c>
      <c r="BU18" s="119" t="str">
        <f t="shared" si="19"/>
        <v>3.0</v>
      </c>
      <c r="BV18" s="137">
        <v>2</v>
      </c>
      <c r="BW18" s="138">
        <v>2</v>
      </c>
      <c r="BX18" s="212">
        <v>7.7</v>
      </c>
      <c r="BY18" s="256">
        <v>7</v>
      </c>
      <c r="BZ18" s="256"/>
      <c r="CA18" s="116">
        <f t="shared" si="20"/>
        <v>7.3</v>
      </c>
      <c r="CB18" s="117">
        <f t="shared" si="21"/>
        <v>7.3</v>
      </c>
      <c r="CC18" s="118" t="str">
        <f t="shared" si="22"/>
        <v>B</v>
      </c>
      <c r="CD18" s="119">
        <f t="shared" si="23"/>
        <v>3</v>
      </c>
      <c r="CE18" s="119" t="str">
        <f t="shared" si="24"/>
        <v>3.0</v>
      </c>
      <c r="CF18" s="137">
        <v>2</v>
      </c>
      <c r="CG18" s="138">
        <v>2</v>
      </c>
      <c r="CH18" s="212">
        <v>6.7</v>
      </c>
      <c r="CI18" s="225">
        <v>9</v>
      </c>
      <c r="CJ18" s="225"/>
      <c r="CK18" s="116">
        <f t="shared" si="25"/>
        <v>8.1</v>
      </c>
      <c r="CL18" s="117">
        <f t="shared" si="26"/>
        <v>8.1</v>
      </c>
      <c r="CM18" s="118" t="str">
        <f t="shared" si="27"/>
        <v>B+</v>
      </c>
      <c r="CN18" s="119">
        <f t="shared" si="28"/>
        <v>3.5</v>
      </c>
      <c r="CO18" s="119" t="str">
        <f t="shared" si="29"/>
        <v>3.5</v>
      </c>
      <c r="CP18" s="137">
        <v>1</v>
      </c>
      <c r="CQ18" s="138">
        <v>1</v>
      </c>
      <c r="CR18" s="212">
        <v>7</v>
      </c>
      <c r="CS18" s="230">
        <v>9</v>
      </c>
      <c r="CT18" s="230"/>
      <c r="CU18" s="116">
        <f t="shared" si="30"/>
        <v>8.1999999999999993</v>
      </c>
      <c r="CV18" s="117">
        <f t="shared" si="31"/>
        <v>8.1999999999999993</v>
      </c>
      <c r="CW18" s="118" t="str">
        <f t="shared" si="32"/>
        <v>B+</v>
      </c>
      <c r="CX18" s="119">
        <f t="shared" si="33"/>
        <v>3.5</v>
      </c>
      <c r="CY18" s="119" t="str">
        <f t="shared" si="0"/>
        <v>3.5</v>
      </c>
      <c r="CZ18" s="137">
        <v>2</v>
      </c>
      <c r="DA18" s="138">
        <v>2</v>
      </c>
      <c r="DB18" s="148">
        <v>6.2</v>
      </c>
      <c r="DC18" s="239">
        <v>7</v>
      </c>
      <c r="DD18" s="239"/>
      <c r="DE18" s="116">
        <f t="shared" si="34"/>
        <v>6.7</v>
      </c>
      <c r="DF18" s="117">
        <f t="shared" si="35"/>
        <v>6.7</v>
      </c>
      <c r="DG18" s="118" t="str">
        <f t="shared" si="36"/>
        <v>C+</v>
      </c>
      <c r="DH18" s="119">
        <f t="shared" si="37"/>
        <v>2.5</v>
      </c>
      <c r="DI18" s="119" t="str">
        <f t="shared" si="1"/>
        <v>2.5</v>
      </c>
      <c r="DJ18" s="137">
        <v>2</v>
      </c>
      <c r="DK18" s="138">
        <v>2</v>
      </c>
      <c r="DL18" s="301">
        <f t="shared" si="38"/>
        <v>13</v>
      </c>
      <c r="DM18" s="310">
        <f t="shared" si="39"/>
        <v>3.0384615384615383</v>
      </c>
      <c r="DN18" s="312" t="str">
        <f t="shared" si="40"/>
        <v>3.04</v>
      </c>
      <c r="DO18" s="296" t="str">
        <f t="shared" si="41"/>
        <v>Lên lớp</v>
      </c>
      <c r="DP18" s="297">
        <f t="shared" si="42"/>
        <v>13</v>
      </c>
      <c r="DQ18" s="298">
        <f t="shared" si="43"/>
        <v>3.0384615384615383</v>
      </c>
      <c r="DR18" s="296" t="str">
        <f t="shared" si="44"/>
        <v>Lên lớp</v>
      </c>
      <c r="DT18" s="148">
        <v>7</v>
      </c>
      <c r="DU18" s="239">
        <v>9</v>
      </c>
      <c r="DV18" s="239"/>
      <c r="DW18" s="116">
        <f t="shared" si="45"/>
        <v>8.1999999999999993</v>
      </c>
      <c r="DX18" s="117">
        <f t="shared" si="46"/>
        <v>8.1999999999999993</v>
      </c>
      <c r="DY18" s="118" t="str">
        <f t="shared" si="47"/>
        <v>B+</v>
      </c>
      <c r="DZ18" s="119">
        <f t="shared" si="48"/>
        <v>3.5</v>
      </c>
      <c r="EA18" s="119" t="str">
        <f t="shared" si="49"/>
        <v>3.5</v>
      </c>
      <c r="EB18" s="137">
        <v>3</v>
      </c>
      <c r="EC18" s="138">
        <v>3</v>
      </c>
      <c r="ED18" s="148">
        <v>7</v>
      </c>
      <c r="EE18" s="239">
        <v>6</v>
      </c>
      <c r="EF18" s="239"/>
      <c r="EG18" s="116">
        <f t="shared" si="50"/>
        <v>6.4</v>
      </c>
      <c r="EH18" s="117">
        <f t="shared" si="51"/>
        <v>6.4</v>
      </c>
      <c r="EI18" s="118" t="str">
        <f t="shared" si="52"/>
        <v>C</v>
      </c>
      <c r="EJ18" s="119">
        <f t="shared" si="53"/>
        <v>2</v>
      </c>
      <c r="EK18" s="119" t="str">
        <f t="shared" si="54"/>
        <v>2.0</v>
      </c>
      <c r="EL18" s="137">
        <v>3</v>
      </c>
      <c r="EM18" s="138">
        <v>3</v>
      </c>
      <c r="EN18" s="148">
        <v>7.8</v>
      </c>
      <c r="EO18" s="230">
        <v>5</v>
      </c>
      <c r="EP18" s="230"/>
      <c r="EQ18" s="116">
        <f t="shared" si="55"/>
        <v>6.1</v>
      </c>
      <c r="ER18" s="117">
        <f t="shared" si="56"/>
        <v>6.1</v>
      </c>
      <c r="ES18" s="118" t="str">
        <f t="shared" si="57"/>
        <v>C</v>
      </c>
      <c r="ET18" s="119">
        <f t="shared" si="58"/>
        <v>2</v>
      </c>
      <c r="EU18" s="119" t="str">
        <f t="shared" si="59"/>
        <v>2.0</v>
      </c>
      <c r="EV18" s="137">
        <v>2</v>
      </c>
      <c r="EW18" s="138">
        <v>2</v>
      </c>
      <c r="EX18" s="209">
        <v>6.7</v>
      </c>
      <c r="EY18" s="239">
        <v>4</v>
      </c>
      <c r="EZ18" s="239"/>
      <c r="FA18" s="116">
        <f t="shared" si="60"/>
        <v>5.0999999999999996</v>
      </c>
      <c r="FB18" s="117">
        <f t="shared" si="61"/>
        <v>5.0999999999999996</v>
      </c>
      <c r="FC18" s="118" t="str">
        <f t="shared" si="62"/>
        <v>D+</v>
      </c>
      <c r="FD18" s="119">
        <f t="shared" si="2"/>
        <v>1.5</v>
      </c>
      <c r="FE18" s="119" t="str">
        <f t="shared" si="3"/>
        <v>1.5</v>
      </c>
      <c r="FF18" s="137">
        <v>3</v>
      </c>
      <c r="FG18" s="138">
        <v>3</v>
      </c>
      <c r="FH18" s="200">
        <v>7.2</v>
      </c>
      <c r="FI18" s="239">
        <v>8</v>
      </c>
      <c r="FJ18" s="239"/>
      <c r="FK18" s="116">
        <f t="shared" si="63"/>
        <v>7.7</v>
      </c>
      <c r="FL18" s="117">
        <f t="shared" si="64"/>
        <v>7.7</v>
      </c>
      <c r="FM18" s="118" t="str">
        <f t="shared" si="65"/>
        <v>B</v>
      </c>
      <c r="FN18" s="119">
        <f t="shared" si="66"/>
        <v>3</v>
      </c>
      <c r="FO18" s="119" t="str">
        <f t="shared" si="67"/>
        <v>3.0</v>
      </c>
      <c r="FP18" s="137">
        <v>2</v>
      </c>
      <c r="FQ18" s="138">
        <v>2</v>
      </c>
      <c r="FR18" s="301">
        <f t="shared" si="68"/>
        <v>13</v>
      </c>
      <c r="FS18" s="310">
        <f t="shared" si="69"/>
        <v>2.3846153846153846</v>
      </c>
      <c r="FT18" s="312" t="str">
        <f t="shared" si="70"/>
        <v>2.38</v>
      </c>
      <c r="FU18" s="189" t="str">
        <f t="shared" si="71"/>
        <v>Lên lớp</v>
      </c>
      <c r="FV18" s="526">
        <f t="shared" si="72"/>
        <v>26</v>
      </c>
      <c r="FW18" s="310">
        <f t="shared" si="73"/>
        <v>2.7115384615384617</v>
      </c>
      <c r="FX18" s="312" t="str">
        <f t="shared" si="74"/>
        <v>2.71</v>
      </c>
      <c r="FY18" s="527">
        <f t="shared" si="75"/>
        <v>26</v>
      </c>
      <c r="FZ18" s="528">
        <f t="shared" si="76"/>
        <v>2.7115384615384617</v>
      </c>
      <c r="GA18" s="529" t="str">
        <f t="shared" si="77"/>
        <v>Lên lớp</v>
      </c>
      <c r="GB18" s="131"/>
      <c r="GC18" s="209">
        <v>6.7</v>
      </c>
      <c r="GD18" s="239">
        <v>7</v>
      </c>
      <c r="GE18" s="239"/>
      <c r="GF18" s="116">
        <f t="shared" si="78"/>
        <v>6.9</v>
      </c>
      <c r="GG18" s="117">
        <f t="shared" si="79"/>
        <v>6.9</v>
      </c>
      <c r="GH18" s="118" t="str">
        <f t="shared" si="80"/>
        <v>C+</v>
      </c>
      <c r="GI18" s="119">
        <f t="shared" si="81"/>
        <v>2.5</v>
      </c>
      <c r="GJ18" s="119" t="str">
        <f t="shared" si="82"/>
        <v>2.5</v>
      </c>
      <c r="GK18" s="137">
        <v>2</v>
      </c>
      <c r="GL18" s="138">
        <v>2</v>
      </c>
      <c r="GM18" s="209">
        <v>5.6</v>
      </c>
      <c r="GN18" s="239">
        <v>6</v>
      </c>
      <c r="GO18" s="239"/>
      <c r="GP18" s="116">
        <f t="shared" si="83"/>
        <v>5.8</v>
      </c>
      <c r="GQ18" s="117">
        <f t="shared" si="84"/>
        <v>5.8</v>
      </c>
      <c r="GR18" s="118" t="str">
        <f t="shared" si="85"/>
        <v>C</v>
      </c>
      <c r="GS18" s="119">
        <f t="shared" si="86"/>
        <v>2</v>
      </c>
      <c r="GT18" s="119" t="str">
        <f t="shared" si="87"/>
        <v>2.0</v>
      </c>
      <c r="GU18" s="137">
        <v>2</v>
      </c>
      <c r="GV18" s="138">
        <v>2</v>
      </c>
      <c r="GW18" s="148">
        <v>7.3</v>
      </c>
      <c r="GX18" s="239">
        <v>8</v>
      </c>
      <c r="GY18" s="239"/>
      <c r="GZ18" s="116">
        <f t="shared" si="88"/>
        <v>7.7</v>
      </c>
      <c r="HA18" s="117">
        <f t="shared" si="89"/>
        <v>7.7</v>
      </c>
      <c r="HB18" s="118" t="str">
        <f t="shared" si="90"/>
        <v>B</v>
      </c>
      <c r="HC18" s="119">
        <f t="shared" si="91"/>
        <v>3</v>
      </c>
      <c r="HD18" s="119" t="str">
        <f t="shared" si="92"/>
        <v>3.0</v>
      </c>
      <c r="HE18" s="137">
        <v>3</v>
      </c>
      <c r="HF18" s="138">
        <v>3</v>
      </c>
      <c r="HG18" s="191">
        <v>6</v>
      </c>
      <c r="HH18" s="239">
        <v>7</v>
      </c>
      <c r="HI18" s="239"/>
      <c r="HJ18" s="116">
        <f t="shared" si="93"/>
        <v>6.6</v>
      </c>
      <c r="HK18" s="117">
        <f t="shared" si="94"/>
        <v>6.6</v>
      </c>
      <c r="HL18" s="118" t="str">
        <f t="shared" si="95"/>
        <v>C+</v>
      </c>
      <c r="HM18" s="119">
        <f t="shared" si="96"/>
        <v>2.5</v>
      </c>
      <c r="HN18" s="119" t="str">
        <f t="shared" si="97"/>
        <v>2.5</v>
      </c>
      <c r="HO18" s="137">
        <v>1</v>
      </c>
      <c r="HP18" s="138">
        <v>1</v>
      </c>
      <c r="HQ18" s="148">
        <v>5.4</v>
      </c>
      <c r="HR18" s="239">
        <v>8</v>
      </c>
      <c r="HS18" s="239"/>
      <c r="HT18" s="116">
        <f t="shared" si="98"/>
        <v>7</v>
      </c>
      <c r="HU18" s="117">
        <f t="shared" si="99"/>
        <v>7</v>
      </c>
      <c r="HV18" s="118" t="str">
        <f t="shared" si="100"/>
        <v>B</v>
      </c>
      <c r="HW18" s="119">
        <f t="shared" si="101"/>
        <v>3</v>
      </c>
      <c r="HX18" s="119" t="str">
        <f t="shared" si="102"/>
        <v>3.0</v>
      </c>
      <c r="HY18" s="137">
        <v>2</v>
      </c>
      <c r="HZ18" s="138">
        <v>2</v>
      </c>
      <c r="IA18" s="148">
        <v>6.8</v>
      </c>
      <c r="IB18" s="239">
        <v>8</v>
      </c>
      <c r="IC18" s="215"/>
      <c r="ID18" s="116">
        <f t="shared" si="103"/>
        <v>7.5</v>
      </c>
      <c r="IE18" s="117">
        <f t="shared" si="104"/>
        <v>7.5</v>
      </c>
      <c r="IF18" s="118" t="str">
        <f t="shared" si="105"/>
        <v>B</v>
      </c>
      <c r="IG18" s="119">
        <f t="shared" si="106"/>
        <v>3</v>
      </c>
      <c r="IH18" s="119" t="str">
        <f t="shared" si="107"/>
        <v>3.0</v>
      </c>
      <c r="II18" s="137">
        <v>2</v>
      </c>
      <c r="IJ18" s="138">
        <v>2</v>
      </c>
      <c r="IK18" s="148">
        <v>8.4</v>
      </c>
      <c r="IL18" s="189">
        <v>8</v>
      </c>
      <c r="IM18" s="189"/>
      <c r="IN18" s="116">
        <f t="shared" si="108"/>
        <v>8.1999999999999993</v>
      </c>
      <c r="IO18" s="117">
        <f t="shared" si="109"/>
        <v>8.1999999999999993</v>
      </c>
      <c r="IP18" s="118" t="str">
        <f t="shared" si="110"/>
        <v>B+</v>
      </c>
      <c r="IQ18" s="119">
        <f t="shared" si="111"/>
        <v>3.5</v>
      </c>
      <c r="IR18" s="119" t="str">
        <f t="shared" si="112"/>
        <v>3.5</v>
      </c>
      <c r="IS18" s="137">
        <v>3</v>
      </c>
      <c r="IT18" s="138">
        <v>3</v>
      </c>
      <c r="IU18" s="191">
        <v>7</v>
      </c>
      <c r="IV18" s="189">
        <v>7</v>
      </c>
      <c r="IW18" s="189"/>
      <c r="IX18" s="116">
        <f t="shared" si="113"/>
        <v>7</v>
      </c>
      <c r="IY18" s="117">
        <f t="shared" si="114"/>
        <v>7</v>
      </c>
      <c r="IZ18" s="118" t="str">
        <f t="shared" si="115"/>
        <v>B</v>
      </c>
      <c r="JA18" s="119">
        <f t="shared" si="116"/>
        <v>3</v>
      </c>
      <c r="JB18" s="119" t="str">
        <f t="shared" si="117"/>
        <v>3.0</v>
      </c>
      <c r="JC18" s="137">
        <v>2</v>
      </c>
      <c r="JD18" s="138">
        <v>2</v>
      </c>
      <c r="JE18" s="301">
        <f t="shared" si="118"/>
        <v>17</v>
      </c>
      <c r="JF18" s="310">
        <f t="shared" si="119"/>
        <v>2.8823529411764706</v>
      </c>
      <c r="JG18" s="312" t="str">
        <f t="shared" si="120"/>
        <v>2.88</v>
      </c>
      <c r="JH18" s="130"/>
      <c r="JI18" s="130"/>
      <c r="JJ18" s="130"/>
      <c r="JK18" s="130"/>
      <c r="JL18" s="130"/>
      <c r="JM18" s="130"/>
      <c r="JN18" s="130"/>
      <c r="JO18" s="130"/>
      <c r="JP18" s="130"/>
      <c r="JQ18" s="131"/>
      <c r="JR18" s="129"/>
      <c r="JS18" s="130"/>
      <c r="JT18" s="130"/>
      <c r="JU18" s="130"/>
      <c r="JV18" s="130"/>
      <c r="JW18" s="130"/>
      <c r="JX18" s="130"/>
      <c r="JY18" s="130"/>
      <c r="JZ18" s="137">
        <v>2</v>
      </c>
      <c r="KA18" s="131"/>
    </row>
    <row r="19" spans="1:287" ht="18">
      <c r="A19" s="5">
        <v>19</v>
      </c>
      <c r="B19" s="64" t="s">
        <v>268</v>
      </c>
      <c r="C19" s="65" t="s">
        <v>316</v>
      </c>
      <c r="D19" s="69" t="s">
        <v>72</v>
      </c>
      <c r="E19" s="71" t="s">
        <v>315</v>
      </c>
      <c r="F19" s="71"/>
      <c r="G19" s="75" t="s">
        <v>357</v>
      </c>
      <c r="H19" s="66" t="s">
        <v>36</v>
      </c>
      <c r="I19" s="66" t="s">
        <v>46</v>
      </c>
      <c r="J19" s="225" t="s">
        <v>37</v>
      </c>
      <c r="K19" s="361" t="s">
        <v>159</v>
      </c>
      <c r="L19" s="361"/>
      <c r="M19" s="361"/>
      <c r="N19" s="361"/>
      <c r="O19" s="361"/>
      <c r="P19" s="361"/>
      <c r="Q19" s="361"/>
      <c r="R19" s="361"/>
      <c r="S19" s="361"/>
      <c r="T19" s="361"/>
      <c r="U19" s="361"/>
      <c r="V19" s="361"/>
      <c r="W19" s="361"/>
      <c r="X19" s="361"/>
      <c r="Y19" s="361"/>
      <c r="Z19" s="361"/>
      <c r="AA19" s="361"/>
      <c r="AB19" s="361"/>
      <c r="AC19" s="361"/>
      <c r="AD19" s="361"/>
      <c r="AE19" s="361"/>
      <c r="AF19" s="361"/>
      <c r="AG19" s="361"/>
      <c r="AH19" s="361"/>
      <c r="AI19" s="361"/>
      <c r="AJ19" s="361"/>
      <c r="AK19" s="361"/>
      <c r="AL19" s="361"/>
      <c r="AM19" s="361"/>
      <c r="AN19" s="361"/>
      <c r="AO19" s="361"/>
      <c r="AP19" s="361"/>
      <c r="AQ19" s="361"/>
      <c r="AR19" s="361"/>
      <c r="AS19" s="361"/>
      <c r="AT19" s="361"/>
      <c r="AU19" s="361"/>
      <c r="AV19" s="6">
        <v>7</v>
      </c>
      <c r="AW19" s="3" t="str">
        <f t="shared" si="4"/>
        <v>B</v>
      </c>
      <c r="AX19" s="4">
        <f t="shared" si="5"/>
        <v>3</v>
      </c>
      <c r="AY19" s="13" t="str">
        <f t="shared" si="6"/>
        <v>3.0</v>
      </c>
      <c r="AZ19" s="15">
        <v>6</v>
      </c>
      <c r="BA19" s="3" t="str">
        <f t="shared" si="7"/>
        <v>C</v>
      </c>
      <c r="BB19" s="4">
        <f t="shared" si="8"/>
        <v>2</v>
      </c>
      <c r="BC19" s="122" t="str">
        <f t="shared" si="9"/>
        <v>2.0</v>
      </c>
      <c r="BD19" s="191">
        <v>8.3000000000000007</v>
      </c>
      <c r="BE19" s="189">
        <v>8</v>
      </c>
      <c r="BF19" s="189"/>
      <c r="BG19" s="116">
        <f t="shared" si="10"/>
        <v>8.1</v>
      </c>
      <c r="BH19" s="117">
        <f t="shared" si="11"/>
        <v>8.1</v>
      </c>
      <c r="BI19" s="118" t="str">
        <f t="shared" si="12"/>
        <v>B+</v>
      </c>
      <c r="BJ19" s="119">
        <f t="shared" si="13"/>
        <v>3.5</v>
      </c>
      <c r="BK19" s="119" t="str">
        <f t="shared" si="14"/>
        <v>3.5</v>
      </c>
      <c r="BL19" s="137">
        <v>4</v>
      </c>
      <c r="BM19" s="138">
        <v>4</v>
      </c>
      <c r="BN19" s="148">
        <v>6.3</v>
      </c>
      <c r="BO19" s="189">
        <v>4</v>
      </c>
      <c r="BP19" s="189"/>
      <c r="BQ19" s="116">
        <f t="shared" si="15"/>
        <v>4.9000000000000004</v>
      </c>
      <c r="BR19" s="117">
        <f t="shared" si="16"/>
        <v>4.9000000000000004</v>
      </c>
      <c r="BS19" s="118" t="str">
        <f t="shared" si="17"/>
        <v>D</v>
      </c>
      <c r="BT19" s="119">
        <f t="shared" si="18"/>
        <v>1</v>
      </c>
      <c r="BU19" s="119" t="str">
        <f t="shared" si="19"/>
        <v>1.0</v>
      </c>
      <c r="BV19" s="137">
        <v>2</v>
      </c>
      <c r="BW19" s="138">
        <v>2</v>
      </c>
      <c r="BX19" s="212">
        <v>6</v>
      </c>
      <c r="BY19" s="256">
        <v>6</v>
      </c>
      <c r="BZ19" s="256"/>
      <c r="CA19" s="116">
        <f t="shared" si="20"/>
        <v>6</v>
      </c>
      <c r="CB19" s="117">
        <f t="shared" si="21"/>
        <v>6</v>
      </c>
      <c r="CC19" s="118" t="str">
        <f t="shared" si="22"/>
        <v>C</v>
      </c>
      <c r="CD19" s="119">
        <f t="shared" si="23"/>
        <v>2</v>
      </c>
      <c r="CE19" s="119" t="str">
        <f t="shared" si="24"/>
        <v>2.0</v>
      </c>
      <c r="CF19" s="137">
        <v>2</v>
      </c>
      <c r="CG19" s="138">
        <v>2</v>
      </c>
      <c r="CH19" s="212">
        <v>7.3</v>
      </c>
      <c r="CI19" s="225">
        <v>8</v>
      </c>
      <c r="CJ19" s="225"/>
      <c r="CK19" s="116">
        <f t="shared" si="25"/>
        <v>7.7</v>
      </c>
      <c r="CL19" s="117">
        <f t="shared" si="26"/>
        <v>7.7</v>
      </c>
      <c r="CM19" s="118" t="str">
        <f t="shared" si="27"/>
        <v>B</v>
      </c>
      <c r="CN19" s="119">
        <f t="shared" si="28"/>
        <v>3</v>
      </c>
      <c r="CO19" s="119" t="str">
        <f t="shared" si="29"/>
        <v>3.0</v>
      </c>
      <c r="CP19" s="137">
        <v>1</v>
      </c>
      <c r="CQ19" s="138">
        <v>1</v>
      </c>
      <c r="CR19" s="212">
        <v>7.4</v>
      </c>
      <c r="CS19" s="230">
        <v>5</v>
      </c>
      <c r="CT19" s="230"/>
      <c r="CU19" s="116">
        <f t="shared" si="30"/>
        <v>6</v>
      </c>
      <c r="CV19" s="117">
        <f t="shared" si="31"/>
        <v>6</v>
      </c>
      <c r="CW19" s="118" t="str">
        <f t="shared" si="32"/>
        <v>C</v>
      </c>
      <c r="CX19" s="119">
        <f t="shared" si="33"/>
        <v>2</v>
      </c>
      <c r="CY19" s="119" t="str">
        <f t="shared" si="0"/>
        <v>2.0</v>
      </c>
      <c r="CZ19" s="137">
        <v>2</v>
      </c>
      <c r="DA19" s="138">
        <v>2</v>
      </c>
      <c r="DB19" s="148">
        <v>6</v>
      </c>
      <c r="DC19" s="239">
        <v>4</v>
      </c>
      <c r="DD19" s="239"/>
      <c r="DE19" s="116">
        <f t="shared" si="34"/>
        <v>4.8</v>
      </c>
      <c r="DF19" s="117">
        <f t="shared" si="35"/>
        <v>4.8</v>
      </c>
      <c r="DG19" s="118" t="str">
        <f t="shared" si="36"/>
        <v>D</v>
      </c>
      <c r="DH19" s="119">
        <f t="shared" si="37"/>
        <v>1</v>
      </c>
      <c r="DI19" s="119" t="str">
        <f t="shared" si="1"/>
        <v>1.0</v>
      </c>
      <c r="DJ19" s="137">
        <v>2</v>
      </c>
      <c r="DK19" s="138">
        <v>2</v>
      </c>
      <c r="DL19" s="301">
        <f t="shared" si="38"/>
        <v>13</v>
      </c>
      <c r="DM19" s="310">
        <f t="shared" si="39"/>
        <v>2.2307692307692308</v>
      </c>
      <c r="DN19" s="312" t="str">
        <f t="shared" si="40"/>
        <v>2.23</v>
      </c>
      <c r="DO19" s="296" t="str">
        <f t="shared" si="41"/>
        <v>Lên lớp</v>
      </c>
      <c r="DP19" s="297">
        <f t="shared" si="42"/>
        <v>13</v>
      </c>
      <c r="DQ19" s="298">
        <f t="shared" si="43"/>
        <v>2.2307692307692308</v>
      </c>
      <c r="DR19" s="296" t="str">
        <f t="shared" si="44"/>
        <v>Lên lớp</v>
      </c>
      <c r="DT19" s="148">
        <v>8</v>
      </c>
      <c r="DU19" s="239">
        <v>9</v>
      </c>
      <c r="DV19" s="239"/>
      <c r="DW19" s="116">
        <f t="shared" si="45"/>
        <v>8.6</v>
      </c>
      <c r="DX19" s="117">
        <f t="shared" si="46"/>
        <v>8.6</v>
      </c>
      <c r="DY19" s="118" t="str">
        <f t="shared" si="47"/>
        <v>A</v>
      </c>
      <c r="DZ19" s="119">
        <f t="shared" si="48"/>
        <v>4</v>
      </c>
      <c r="EA19" s="119" t="str">
        <f t="shared" si="49"/>
        <v>4.0</v>
      </c>
      <c r="EB19" s="137">
        <v>3</v>
      </c>
      <c r="EC19" s="138">
        <v>3</v>
      </c>
      <c r="ED19" s="148">
        <v>7</v>
      </c>
      <c r="EE19" s="239">
        <v>8</v>
      </c>
      <c r="EF19" s="239"/>
      <c r="EG19" s="116">
        <f t="shared" si="50"/>
        <v>7.6</v>
      </c>
      <c r="EH19" s="117">
        <f t="shared" si="51"/>
        <v>7.6</v>
      </c>
      <c r="EI19" s="118" t="str">
        <f t="shared" si="52"/>
        <v>B</v>
      </c>
      <c r="EJ19" s="119">
        <f t="shared" si="53"/>
        <v>3</v>
      </c>
      <c r="EK19" s="119" t="str">
        <f t="shared" si="54"/>
        <v>3.0</v>
      </c>
      <c r="EL19" s="137">
        <v>3</v>
      </c>
      <c r="EM19" s="138">
        <v>3</v>
      </c>
      <c r="EN19" s="148">
        <v>7.4</v>
      </c>
      <c r="EO19" s="230">
        <v>2</v>
      </c>
      <c r="EP19" s="230"/>
      <c r="EQ19" s="116">
        <f t="shared" si="55"/>
        <v>4.2</v>
      </c>
      <c r="ER19" s="117">
        <f t="shared" si="56"/>
        <v>4.2</v>
      </c>
      <c r="ES19" s="118" t="str">
        <f t="shared" si="57"/>
        <v>D</v>
      </c>
      <c r="ET19" s="119">
        <f t="shared" si="58"/>
        <v>1</v>
      </c>
      <c r="EU19" s="119" t="str">
        <f t="shared" si="59"/>
        <v>1.0</v>
      </c>
      <c r="EV19" s="137">
        <v>2</v>
      </c>
      <c r="EW19" s="138">
        <v>2</v>
      </c>
      <c r="EX19" s="209">
        <v>6.4</v>
      </c>
      <c r="EY19" s="239">
        <v>5</v>
      </c>
      <c r="EZ19" s="239"/>
      <c r="FA19" s="116">
        <f t="shared" si="60"/>
        <v>5.6</v>
      </c>
      <c r="FB19" s="117">
        <f t="shared" si="61"/>
        <v>5.6</v>
      </c>
      <c r="FC19" s="118" t="str">
        <f t="shared" si="62"/>
        <v>C</v>
      </c>
      <c r="FD19" s="119">
        <f t="shared" si="2"/>
        <v>2</v>
      </c>
      <c r="FE19" s="119" t="str">
        <f t="shared" si="3"/>
        <v>2.0</v>
      </c>
      <c r="FF19" s="137">
        <v>3</v>
      </c>
      <c r="FG19" s="138">
        <v>3</v>
      </c>
      <c r="FH19" s="200">
        <v>6.2</v>
      </c>
      <c r="FI19" s="239">
        <v>8</v>
      </c>
      <c r="FJ19" s="239"/>
      <c r="FK19" s="116">
        <f t="shared" si="63"/>
        <v>7.3</v>
      </c>
      <c r="FL19" s="117">
        <f t="shared" si="64"/>
        <v>7.3</v>
      </c>
      <c r="FM19" s="118" t="str">
        <f t="shared" si="65"/>
        <v>B</v>
      </c>
      <c r="FN19" s="119">
        <f t="shared" si="66"/>
        <v>3</v>
      </c>
      <c r="FO19" s="119" t="str">
        <f t="shared" si="67"/>
        <v>3.0</v>
      </c>
      <c r="FP19" s="137">
        <v>2</v>
      </c>
      <c r="FQ19" s="138">
        <v>2</v>
      </c>
      <c r="FR19" s="301">
        <f t="shared" si="68"/>
        <v>13</v>
      </c>
      <c r="FS19" s="310">
        <f t="shared" si="69"/>
        <v>2.6923076923076925</v>
      </c>
      <c r="FT19" s="312" t="str">
        <f t="shared" si="70"/>
        <v>2.69</v>
      </c>
      <c r="FU19" s="189" t="str">
        <f t="shared" si="71"/>
        <v>Lên lớp</v>
      </c>
      <c r="FV19" s="526">
        <f t="shared" si="72"/>
        <v>26</v>
      </c>
      <c r="FW19" s="310">
        <f t="shared" si="73"/>
        <v>2.4615384615384617</v>
      </c>
      <c r="FX19" s="312" t="str">
        <f t="shared" si="74"/>
        <v>2.46</v>
      </c>
      <c r="FY19" s="527">
        <f t="shared" si="75"/>
        <v>26</v>
      </c>
      <c r="FZ19" s="528">
        <f t="shared" si="76"/>
        <v>2.4615384615384617</v>
      </c>
      <c r="GA19" s="529" t="str">
        <f t="shared" si="77"/>
        <v>Lên lớp</v>
      </c>
      <c r="GB19" s="131"/>
      <c r="GC19" s="209">
        <v>7.3</v>
      </c>
      <c r="GD19" s="239">
        <v>8</v>
      </c>
      <c r="GE19" s="239"/>
      <c r="GF19" s="116">
        <f t="shared" si="78"/>
        <v>7.7</v>
      </c>
      <c r="GG19" s="117">
        <f t="shared" si="79"/>
        <v>7.7</v>
      </c>
      <c r="GH19" s="118" t="str">
        <f t="shared" si="80"/>
        <v>B</v>
      </c>
      <c r="GI19" s="119">
        <f t="shared" si="81"/>
        <v>3</v>
      </c>
      <c r="GJ19" s="119" t="str">
        <f t="shared" si="82"/>
        <v>3.0</v>
      </c>
      <c r="GK19" s="137">
        <v>2</v>
      </c>
      <c r="GL19" s="138">
        <v>2</v>
      </c>
      <c r="GM19" s="209">
        <v>7</v>
      </c>
      <c r="GN19" s="239">
        <v>6</v>
      </c>
      <c r="GO19" s="239"/>
      <c r="GP19" s="116">
        <f t="shared" si="83"/>
        <v>6.4</v>
      </c>
      <c r="GQ19" s="117">
        <f t="shared" si="84"/>
        <v>6.4</v>
      </c>
      <c r="GR19" s="118" t="str">
        <f t="shared" si="85"/>
        <v>C</v>
      </c>
      <c r="GS19" s="119">
        <f t="shared" si="86"/>
        <v>2</v>
      </c>
      <c r="GT19" s="119" t="str">
        <f t="shared" si="87"/>
        <v>2.0</v>
      </c>
      <c r="GU19" s="137">
        <v>2</v>
      </c>
      <c r="GV19" s="138">
        <v>2</v>
      </c>
      <c r="GW19" s="148">
        <v>7</v>
      </c>
      <c r="GX19" s="239">
        <v>8</v>
      </c>
      <c r="GY19" s="239"/>
      <c r="GZ19" s="116">
        <f t="shared" si="88"/>
        <v>7.6</v>
      </c>
      <c r="HA19" s="117">
        <f t="shared" si="89"/>
        <v>7.6</v>
      </c>
      <c r="HB19" s="118" t="str">
        <f t="shared" si="90"/>
        <v>B</v>
      </c>
      <c r="HC19" s="119">
        <f t="shared" si="91"/>
        <v>3</v>
      </c>
      <c r="HD19" s="119" t="str">
        <f t="shared" si="92"/>
        <v>3.0</v>
      </c>
      <c r="HE19" s="137">
        <v>3</v>
      </c>
      <c r="HF19" s="138">
        <v>3</v>
      </c>
      <c r="HG19" s="191">
        <v>7</v>
      </c>
      <c r="HH19" s="239">
        <v>8</v>
      </c>
      <c r="HI19" s="239"/>
      <c r="HJ19" s="116">
        <f t="shared" si="93"/>
        <v>7.6</v>
      </c>
      <c r="HK19" s="117">
        <f t="shared" si="94"/>
        <v>7.6</v>
      </c>
      <c r="HL19" s="118" t="str">
        <f t="shared" si="95"/>
        <v>B</v>
      </c>
      <c r="HM19" s="119">
        <f t="shared" si="96"/>
        <v>3</v>
      </c>
      <c r="HN19" s="119" t="str">
        <f t="shared" si="97"/>
        <v>3.0</v>
      </c>
      <c r="HO19" s="137">
        <v>1</v>
      </c>
      <c r="HP19" s="138">
        <v>1</v>
      </c>
      <c r="HQ19" s="148">
        <v>5.8</v>
      </c>
      <c r="HR19" s="239">
        <v>8</v>
      </c>
      <c r="HS19" s="239"/>
      <c r="HT19" s="116">
        <f t="shared" si="98"/>
        <v>7.1</v>
      </c>
      <c r="HU19" s="117">
        <f t="shared" si="99"/>
        <v>7.1</v>
      </c>
      <c r="HV19" s="118" t="str">
        <f t="shared" si="100"/>
        <v>B</v>
      </c>
      <c r="HW19" s="119">
        <f t="shared" si="101"/>
        <v>3</v>
      </c>
      <c r="HX19" s="119" t="str">
        <f t="shared" si="102"/>
        <v>3.0</v>
      </c>
      <c r="HY19" s="137">
        <v>2</v>
      </c>
      <c r="HZ19" s="138">
        <v>2</v>
      </c>
      <c r="IA19" s="148">
        <v>8</v>
      </c>
      <c r="IB19" s="239">
        <v>6</v>
      </c>
      <c r="IC19" s="215"/>
      <c r="ID19" s="116">
        <f t="shared" si="103"/>
        <v>6.8</v>
      </c>
      <c r="IE19" s="117">
        <f t="shared" si="104"/>
        <v>6.8</v>
      </c>
      <c r="IF19" s="118" t="str">
        <f t="shared" si="105"/>
        <v>C+</v>
      </c>
      <c r="IG19" s="119">
        <f t="shared" si="106"/>
        <v>2.5</v>
      </c>
      <c r="IH19" s="119" t="str">
        <f t="shared" si="107"/>
        <v>2.5</v>
      </c>
      <c r="II19" s="137">
        <v>2</v>
      </c>
      <c r="IJ19" s="138">
        <v>2</v>
      </c>
      <c r="IK19" s="148">
        <v>6.7</v>
      </c>
      <c r="IL19" s="189">
        <v>6</v>
      </c>
      <c r="IM19" s="189"/>
      <c r="IN19" s="116">
        <f t="shared" si="108"/>
        <v>6.3</v>
      </c>
      <c r="IO19" s="117">
        <f t="shared" si="109"/>
        <v>6.3</v>
      </c>
      <c r="IP19" s="118" t="str">
        <f t="shared" si="110"/>
        <v>C</v>
      </c>
      <c r="IQ19" s="119">
        <f t="shared" si="111"/>
        <v>2</v>
      </c>
      <c r="IR19" s="119" t="str">
        <f t="shared" si="112"/>
        <v>2.0</v>
      </c>
      <c r="IS19" s="137">
        <v>3</v>
      </c>
      <c r="IT19" s="138">
        <v>3</v>
      </c>
      <c r="IU19" s="191">
        <v>6.2</v>
      </c>
      <c r="IV19" s="189">
        <v>4</v>
      </c>
      <c r="IW19" s="189"/>
      <c r="IX19" s="116">
        <f t="shared" si="113"/>
        <v>4.9000000000000004</v>
      </c>
      <c r="IY19" s="117">
        <f t="shared" si="114"/>
        <v>4.9000000000000004</v>
      </c>
      <c r="IZ19" s="118" t="str">
        <f t="shared" si="115"/>
        <v>D</v>
      </c>
      <c r="JA19" s="119">
        <f t="shared" si="116"/>
        <v>1</v>
      </c>
      <c r="JB19" s="119" t="str">
        <f t="shared" si="117"/>
        <v>1.0</v>
      </c>
      <c r="JC19" s="137">
        <v>2</v>
      </c>
      <c r="JD19" s="138">
        <v>2</v>
      </c>
      <c r="JE19" s="301">
        <f t="shared" si="118"/>
        <v>17</v>
      </c>
      <c r="JF19" s="310">
        <f t="shared" si="119"/>
        <v>2.4117647058823528</v>
      </c>
      <c r="JG19" s="312" t="str">
        <f t="shared" si="120"/>
        <v>2.41</v>
      </c>
      <c r="JH19" s="130"/>
      <c r="JI19" s="130"/>
      <c r="JJ19" s="130"/>
      <c r="JK19" s="130"/>
      <c r="JL19" s="130"/>
      <c r="JM19" s="130"/>
      <c r="JN19" s="130"/>
      <c r="JO19" s="130"/>
      <c r="JP19" s="130"/>
      <c r="JQ19" s="131"/>
      <c r="JR19" s="129"/>
      <c r="JS19" s="130"/>
      <c r="JT19" s="130"/>
      <c r="JU19" s="130"/>
      <c r="JV19" s="130"/>
      <c r="JW19" s="130"/>
      <c r="JX19" s="130"/>
      <c r="JY19" s="130"/>
      <c r="JZ19" s="137">
        <v>2</v>
      </c>
      <c r="KA19" s="131"/>
    </row>
    <row r="20" spans="1:287" ht="18">
      <c r="A20" s="5">
        <v>20</v>
      </c>
      <c r="B20" s="64" t="s">
        <v>268</v>
      </c>
      <c r="C20" s="65" t="s">
        <v>317</v>
      </c>
      <c r="D20" s="69" t="s">
        <v>98</v>
      </c>
      <c r="E20" s="71" t="s">
        <v>36</v>
      </c>
      <c r="F20" s="71"/>
      <c r="G20" s="74" t="s">
        <v>367</v>
      </c>
      <c r="H20" s="66" t="s">
        <v>36</v>
      </c>
      <c r="I20" s="66" t="s">
        <v>46</v>
      </c>
      <c r="J20" s="225" t="s">
        <v>37</v>
      </c>
      <c r="K20" s="361" t="s">
        <v>159</v>
      </c>
      <c r="L20" s="361"/>
      <c r="M20" s="361"/>
      <c r="N20" s="361"/>
      <c r="O20" s="361"/>
      <c r="P20" s="361"/>
      <c r="Q20" s="361"/>
      <c r="R20" s="361"/>
      <c r="S20" s="361"/>
      <c r="T20" s="361"/>
      <c r="U20" s="361"/>
      <c r="V20" s="361"/>
      <c r="W20" s="361"/>
      <c r="X20" s="361"/>
      <c r="Y20" s="361"/>
      <c r="Z20" s="361"/>
      <c r="AA20" s="361"/>
      <c r="AB20" s="361"/>
      <c r="AC20" s="361"/>
      <c r="AD20" s="361"/>
      <c r="AE20" s="361"/>
      <c r="AF20" s="361"/>
      <c r="AG20" s="361"/>
      <c r="AH20" s="361"/>
      <c r="AI20" s="361"/>
      <c r="AJ20" s="361"/>
      <c r="AK20" s="361"/>
      <c r="AL20" s="361"/>
      <c r="AM20" s="361"/>
      <c r="AN20" s="361"/>
      <c r="AO20" s="361"/>
      <c r="AP20" s="361"/>
      <c r="AQ20" s="361"/>
      <c r="AR20" s="361"/>
      <c r="AS20" s="361"/>
      <c r="AT20" s="361"/>
      <c r="AU20" s="361"/>
      <c r="AV20" s="6">
        <v>6</v>
      </c>
      <c r="AW20" s="3" t="str">
        <f t="shared" si="4"/>
        <v>C</v>
      </c>
      <c r="AX20" s="4">
        <f t="shared" si="5"/>
        <v>2</v>
      </c>
      <c r="AY20" s="13" t="str">
        <f t="shared" si="6"/>
        <v>2.0</v>
      </c>
      <c r="AZ20" s="15">
        <v>7</v>
      </c>
      <c r="BA20" s="3" t="str">
        <f t="shared" si="7"/>
        <v>B</v>
      </c>
      <c r="BB20" s="4">
        <f t="shared" si="8"/>
        <v>3</v>
      </c>
      <c r="BC20" s="122" t="str">
        <f t="shared" si="9"/>
        <v>3.0</v>
      </c>
      <c r="BD20" s="191">
        <v>6.5</v>
      </c>
      <c r="BE20" s="189">
        <v>3</v>
      </c>
      <c r="BF20" s="189"/>
      <c r="BG20" s="116">
        <f t="shared" si="10"/>
        <v>4.4000000000000004</v>
      </c>
      <c r="BH20" s="117">
        <f t="shared" si="11"/>
        <v>4.4000000000000004</v>
      </c>
      <c r="BI20" s="118" t="str">
        <f t="shared" si="12"/>
        <v>D</v>
      </c>
      <c r="BJ20" s="119">
        <f t="shared" si="13"/>
        <v>1</v>
      </c>
      <c r="BK20" s="119" t="str">
        <f t="shared" si="14"/>
        <v>1.0</v>
      </c>
      <c r="BL20" s="137">
        <v>4</v>
      </c>
      <c r="BM20" s="138">
        <v>4</v>
      </c>
      <c r="BN20" s="148">
        <v>6</v>
      </c>
      <c r="BO20" s="189">
        <v>8</v>
      </c>
      <c r="BP20" s="189"/>
      <c r="BQ20" s="116">
        <f t="shared" si="15"/>
        <v>7.2</v>
      </c>
      <c r="BR20" s="117">
        <f t="shared" si="16"/>
        <v>7.2</v>
      </c>
      <c r="BS20" s="118" t="str">
        <f t="shared" si="17"/>
        <v>B</v>
      </c>
      <c r="BT20" s="119">
        <f t="shared" si="18"/>
        <v>3</v>
      </c>
      <c r="BU20" s="119" t="str">
        <f t="shared" si="19"/>
        <v>3.0</v>
      </c>
      <c r="BV20" s="137">
        <v>2</v>
      </c>
      <c r="BW20" s="138">
        <v>2</v>
      </c>
      <c r="BX20" s="212">
        <v>6.7</v>
      </c>
      <c r="BY20" s="256">
        <v>8</v>
      </c>
      <c r="BZ20" s="256"/>
      <c r="CA20" s="116">
        <f t="shared" si="20"/>
        <v>7.5</v>
      </c>
      <c r="CB20" s="117">
        <f t="shared" si="21"/>
        <v>7.5</v>
      </c>
      <c r="CC20" s="118" t="str">
        <f t="shared" si="22"/>
        <v>B</v>
      </c>
      <c r="CD20" s="119">
        <f t="shared" si="23"/>
        <v>3</v>
      </c>
      <c r="CE20" s="119" t="str">
        <f t="shared" si="24"/>
        <v>3.0</v>
      </c>
      <c r="CF20" s="137">
        <v>2</v>
      </c>
      <c r="CG20" s="138">
        <v>2</v>
      </c>
      <c r="CH20" s="212">
        <v>7.3</v>
      </c>
      <c r="CI20" s="225">
        <v>8</v>
      </c>
      <c r="CJ20" s="225"/>
      <c r="CK20" s="116">
        <f t="shared" si="25"/>
        <v>7.7</v>
      </c>
      <c r="CL20" s="117">
        <f t="shared" si="26"/>
        <v>7.7</v>
      </c>
      <c r="CM20" s="118" t="str">
        <f t="shared" si="27"/>
        <v>B</v>
      </c>
      <c r="CN20" s="119">
        <f t="shared" si="28"/>
        <v>3</v>
      </c>
      <c r="CO20" s="119" t="str">
        <f t="shared" si="29"/>
        <v>3.0</v>
      </c>
      <c r="CP20" s="137">
        <v>1</v>
      </c>
      <c r="CQ20" s="138">
        <v>1</v>
      </c>
      <c r="CR20" s="212">
        <v>7.8</v>
      </c>
      <c r="CS20" s="230">
        <v>4</v>
      </c>
      <c r="CT20" s="230"/>
      <c r="CU20" s="116">
        <f t="shared" si="30"/>
        <v>5.5</v>
      </c>
      <c r="CV20" s="117">
        <f t="shared" si="31"/>
        <v>5.5</v>
      </c>
      <c r="CW20" s="118" t="str">
        <f t="shared" si="32"/>
        <v>C</v>
      </c>
      <c r="CX20" s="119">
        <f t="shared" si="33"/>
        <v>2</v>
      </c>
      <c r="CY20" s="119" t="str">
        <f t="shared" si="0"/>
        <v>2.0</v>
      </c>
      <c r="CZ20" s="137">
        <v>2</v>
      </c>
      <c r="DA20" s="138">
        <v>2</v>
      </c>
      <c r="DB20" s="148">
        <v>5.8</v>
      </c>
      <c r="DC20" s="239">
        <v>6</v>
      </c>
      <c r="DD20" s="239"/>
      <c r="DE20" s="116">
        <f t="shared" si="34"/>
        <v>5.9</v>
      </c>
      <c r="DF20" s="117">
        <f t="shared" si="35"/>
        <v>5.9</v>
      </c>
      <c r="DG20" s="118" t="str">
        <f t="shared" si="36"/>
        <v>C</v>
      </c>
      <c r="DH20" s="119">
        <f t="shared" si="37"/>
        <v>2</v>
      </c>
      <c r="DI20" s="119" t="str">
        <f t="shared" si="1"/>
        <v>2.0</v>
      </c>
      <c r="DJ20" s="137">
        <v>2</v>
      </c>
      <c r="DK20" s="138">
        <v>2</v>
      </c>
      <c r="DL20" s="301">
        <f t="shared" si="38"/>
        <v>13</v>
      </c>
      <c r="DM20" s="310">
        <f t="shared" si="39"/>
        <v>2.0769230769230771</v>
      </c>
      <c r="DN20" s="312" t="str">
        <f t="shared" si="40"/>
        <v>2.08</v>
      </c>
      <c r="DO20" s="296" t="str">
        <f t="shared" si="41"/>
        <v>Lên lớp</v>
      </c>
      <c r="DP20" s="297">
        <f t="shared" si="42"/>
        <v>13</v>
      </c>
      <c r="DQ20" s="298">
        <f t="shared" si="43"/>
        <v>2.0769230769230771</v>
      </c>
      <c r="DR20" s="296" t="str">
        <f t="shared" si="44"/>
        <v>Lên lớp</v>
      </c>
      <c r="DT20" s="148">
        <v>7.6</v>
      </c>
      <c r="DU20" s="239">
        <v>8</v>
      </c>
      <c r="DV20" s="239"/>
      <c r="DW20" s="116">
        <f t="shared" si="45"/>
        <v>7.8</v>
      </c>
      <c r="DX20" s="117">
        <f t="shared" si="46"/>
        <v>7.8</v>
      </c>
      <c r="DY20" s="118" t="str">
        <f t="shared" si="47"/>
        <v>B</v>
      </c>
      <c r="DZ20" s="119">
        <f t="shared" si="48"/>
        <v>3</v>
      </c>
      <c r="EA20" s="119" t="str">
        <f t="shared" si="49"/>
        <v>3.0</v>
      </c>
      <c r="EB20" s="137">
        <v>3</v>
      </c>
      <c r="EC20" s="138">
        <v>3</v>
      </c>
      <c r="ED20" s="148">
        <v>6.1</v>
      </c>
      <c r="EE20" s="239">
        <v>6</v>
      </c>
      <c r="EF20" s="239"/>
      <c r="EG20" s="116">
        <f t="shared" si="50"/>
        <v>6</v>
      </c>
      <c r="EH20" s="117">
        <f t="shared" si="51"/>
        <v>6</v>
      </c>
      <c r="EI20" s="118" t="str">
        <f t="shared" si="52"/>
        <v>C</v>
      </c>
      <c r="EJ20" s="119">
        <f t="shared" si="53"/>
        <v>2</v>
      </c>
      <c r="EK20" s="119" t="str">
        <f t="shared" si="54"/>
        <v>2.0</v>
      </c>
      <c r="EL20" s="137">
        <v>3</v>
      </c>
      <c r="EM20" s="138">
        <v>3</v>
      </c>
      <c r="EN20" s="148">
        <v>7.2</v>
      </c>
      <c r="EO20" s="230">
        <v>4</v>
      </c>
      <c r="EP20" s="230"/>
      <c r="EQ20" s="116">
        <f t="shared" si="55"/>
        <v>5.3</v>
      </c>
      <c r="ER20" s="117">
        <f t="shared" si="56"/>
        <v>5.3</v>
      </c>
      <c r="ES20" s="118" t="str">
        <f t="shared" si="57"/>
        <v>D+</v>
      </c>
      <c r="ET20" s="119">
        <f t="shared" si="58"/>
        <v>1.5</v>
      </c>
      <c r="EU20" s="119" t="str">
        <f t="shared" si="59"/>
        <v>1.5</v>
      </c>
      <c r="EV20" s="137">
        <v>2</v>
      </c>
      <c r="EW20" s="138">
        <v>2</v>
      </c>
      <c r="EX20" s="209">
        <v>6.6</v>
      </c>
      <c r="EY20" s="239">
        <v>6</v>
      </c>
      <c r="EZ20" s="239"/>
      <c r="FA20" s="116">
        <f t="shared" si="60"/>
        <v>6.2</v>
      </c>
      <c r="FB20" s="117">
        <f t="shared" si="61"/>
        <v>6.2</v>
      </c>
      <c r="FC20" s="118" t="str">
        <f t="shared" si="62"/>
        <v>C</v>
      </c>
      <c r="FD20" s="119">
        <f t="shared" si="2"/>
        <v>2</v>
      </c>
      <c r="FE20" s="119" t="str">
        <f t="shared" si="3"/>
        <v>2.0</v>
      </c>
      <c r="FF20" s="137">
        <v>3</v>
      </c>
      <c r="FG20" s="138">
        <v>3</v>
      </c>
      <c r="FH20" s="200">
        <v>6.6</v>
      </c>
      <c r="FI20" s="239">
        <v>8</v>
      </c>
      <c r="FJ20" s="239"/>
      <c r="FK20" s="116">
        <f t="shared" si="63"/>
        <v>7.4</v>
      </c>
      <c r="FL20" s="117">
        <f t="shared" si="64"/>
        <v>7.4</v>
      </c>
      <c r="FM20" s="118" t="str">
        <f t="shared" si="65"/>
        <v>B</v>
      </c>
      <c r="FN20" s="119">
        <f t="shared" si="66"/>
        <v>3</v>
      </c>
      <c r="FO20" s="119" t="str">
        <f t="shared" si="67"/>
        <v>3.0</v>
      </c>
      <c r="FP20" s="137">
        <v>2</v>
      </c>
      <c r="FQ20" s="138">
        <v>2</v>
      </c>
      <c r="FR20" s="301">
        <f t="shared" si="68"/>
        <v>13</v>
      </c>
      <c r="FS20" s="310">
        <f t="shared" si="69"/>
        <v>2.3076923076923075</v>
      </c>
      <c r="FT20" s="312" t="str">
        <f t="shared" si="70"/>
        <v>2.31</v>
      </c>
      <c r="FU20" s="189" t="str">
        <f t="shared" si="71"/>
        <v>Lên lớp</v>
      </c>
      <c r="FV20" s="526">
        <f t="shared" si="72"/>
        <v>26</v>
      </c>
      <c r="FW20" s="310">
        <f t="shared" si="73"/>
        <v>2.1923076923076925</v>
      </c>
      <c r="FX20" s="312" t="str">
        <f t="shared" si="74"/>
        <v>2.19</v>
      </c>
      <c r="FY20" s="527">
        <f t="shared" si="75"/>
        <v>26</v>
      </c>
      <c r="FZ20" s="528">
        <f t="shared" si="76"/>
        <v>2.1923076923076925</v>
      </c>
      <c r="GA20" s="529" t="str">
        <f t="shared" si="77"/>
        <v>Lên lớp</v>
      </c>
      <c r="GB20" s="131"/>
      <c r="GC20" s="209">
        <v>7.3</v>
      </c>
      <c r="GD20" s="239">
        <v>7</v>
      </c>
      <c r="GE20" s="239"/>
      <c r="GF20" s="116">
        <f t="shared" si="78"/>
        <v>7.1</v>
      </c>
      <c r="GG20" s="117">
        <f t="shared" si="79"/>
        <v>7.1</v>
      </c>
      <c r="GH20" s="118" t="str">
        <f t="shared" si="80"/>
        <v>B</v>
      </c>
      <c r="GI20" s="119">
        <f t="shared" si="81"/>
        <v>3</v>
      </c>
      <c r="GJ20" s="119" t="str">
        <f t="shared" si="82"/>
        <v>3.0</v>
      </c>
      <c r="GK20" s="137">
        <v>2</v>
      </c>
      <c r="GL20" s="138">
        <v>2</v>
      </c>
      <c r="GM20" s="209">
        <v>6.8</v>
      </c>
      <c r="GN20" s="239">
        <v>5</v>
      </c>
      <c r="GO20" s="239"/>
      <c r="GP20" s="116">
        <f t="shared" si="83"/>
        <v>5.7</v>
      </c>
      <c r="GQ20" s="117">
        <f t="shared" si="84"/>
        <v>5.7</v>
      </c>
      <c r="GR20" s="118" t="str">
        <f t="shared" si="85"/>
        <v>C</v>
      </c>
      <c r="GS20" s="119">
        <f t="shared" si="86"/>
        <v>2</v>
      </c>
      <c r="GT20" s="119" t="str">
        <f t="shared" si="87"/>
        <v>2.0</v>
      </c>
      <c r="GU20" s="137">
        <v>2</v>
      </c>
      <c r="GV20" s="138">
        <v>2</v>
      </c>
      <c r="GW20" s="148">
        <v>6.8</v>
      </c>
      <c r="GX20" s="239">
        <v>6</v>
      </c>
      <c r="GY20" s="239"/>
      <c r="GZ20" s="116">
        <f t="shared" si="88"/>
        <v>6.3</v>
      </c>
      <c r="HA20" s="117">
        <f t="shared" si="89"/>
        <v>6.3</v>
      </c>
      <c r="HB20" s="118" t="str">
        <f t="shared" si="90"/>
        <v>C</v>
      </c>
      <c r="HC20" s="119">
        <f t="shared" si="91"/>
        <v>2</v>
      </c>
      <c r="HD20" s="119" t="str">
        <f t="shared" si="92"/>
        <v>2.0</v>
      </c>
      <c r="HE20" s="137">
        <v>3</v>
      </c>
      <c r="HF20" s="138">
        <v>3</v>
      </c>
      <c r="HG20" s="191">
        <v>7.6</v>
      </c>
      <c r="HH20" s="239">
        <v>9</v>
      </c>
      <c r="HI20" s="239"/>
      <c r="HJ20" s="116">
        <f t="shared" si="93"/>
        <v>8.4</v>
      </c>
      <c r="HK20" s="117">
        <f t="shared" si="94"/>
        <v>8.4</v>
      </c>
      <c r="HL20" s="118" t="str">
        <f t="shared" si="95"/>
        <v>B+</v>
      </c>
      <c r="HM20" s="119">
        <f t="shared" si="96"/>
        <v>3.5</v>
      </c>
      <c r="HN20" s="119" t="str">
        <f t="shared" si="97"/>
        <v>3.5</v>
      </c>
      <c r="HO20" s="137">
        <v>1</v>
      </c>
      <c r="HP20" s="138">
        <v>1</v>
      </c>
      <c r="HQ20" s="148">
        <v>5.4</v>
      </c>
      <c r="HR20" s="239">
        <v>8</v>
      </c>
      <c r="HS20" s="239"/>
      <c r="HT20" s="116">
        <f t="shared" si="98"/>
        <v>7</v>
      </c>
      <c r="HU20" s="117">
        <f t="shared" si="99"/>
        <v>7</v>
      </c>
      <c r="HV20" s="118" t="str">
        <f t="shared" si="100"/>
        <v>B</v>
      </c>
      <c r="HW20" s="119">
        <f t="shared" si="101"/>
        <v>3</v>
      </c>
      <c r="HX20" s="119" t="str">
        <f t="shared" si="102"/>
        <v>3.0</v>
      </c>
      <c r="HY20" s="137">
        <v>2</v>
      </c>
      <c r="HZ20" s="138">
        <v>2</v>
      </c>
      <c r="IA20" s="148">
        <v>5.8</v>
      </c>
      <c r="IB20" s="239">
        <v>7</v>
      </c>
      <c r="IC20" s="215"/>
      <c r="ID20" s="116">
        <f t="shared" si="103"/>
        <v>6.5</v>
      </c>
      <c r="IE20" s="117">
        <f t="shared" si="104"/>
        <v>6.5</v>
      </c>
      <c r="IF20" s="118" t="str">
        <f t="shared" si="105"/>
        <v>C+</v>
      </c>
      <c r="IG20" s="119">
        <f t="shared" si="106"/>
        <v>2.5</v>
      </c>
      <c r="IH20" s="119" t="str">
        <f t="shared" si="107"/>
        <v>2.5</v>
      </c>
      <c r="II20" s="137">
        <v>2</v>
      </c>
      <c r="IJ20" s="138">
        <v>2</v>
      </c>
      <c r="IK20" s="148">
        <v>7.7</v>
      </c>
      <c r="IL20" s="189">
        <v>8</v>
      </c>
      <c r="IM20" s="189"/>
      <c r="IN20" s="116">
        <f t="shared" si="108"/>
        <v>7.9</v>
      </c>
      <c r="IO20" s="117">
        <f t="shared" si="109"/>
        <v>7.9</v>
      </c>
      <c r="IP20" s="118" t="str">
        <f t="shared" si="110"/>
        <v>B</v>
      </c>
      <c r="IQ20" s="119">
        <f t="shared" si="111"/>
        <v>3</v>
      </c>
      <c r="IR20" s="119" t="str">
        <f t="shared" si="112"/>
        <v>3.0</v>
      </c>
      <c r="IS20" s="137">
        <v>3</v>
      </c>
      <c r="IT20" s="138">
        <v>3</v>
      </c>
      <c r="IU20" s="191">
        <v>5.8</v>
      </c>
      <c r="IV20" s="189">
        <v>8</v>
      </c>
      <c r="IW20" s="189"/>
      <c r="IX20" s="116">
        <f t="shared" si="113"/>
        <v>7.1</v>
      </c>
      <c r="IY20" s="117">
        <f t="shared" si="114"/>
        <v>7.1</v>
      </c>
      <c r="IZ20" s="118" t="str">
        <f t="shared" si="115"/>
        <v>B</v>
      </c>
      <c r="JA20" s="119">
        <f t="shared" si="116"/>
        <v>3</v>
      </c>
      <c r="JB20" s="119" t="str">
        <f t="shared" si="117"/>
        <v>3.0</v>
      </c>
      <c r="JC20" s="137">
        <v>2</v>
      </c>
      <c r="JD20" s="138">
        <v>2</v>
      </c>
      <c r="JE20" s="301">
        <f t="shared" si="118"/>
        <v>17</v>
      </c>
      <c r="JF20" s="310">
        <f t="shared" si="119"/>
        <v>2.6764705882352939</v>
      </c>
      <c r="JG20" s="312" t="str">
        <f t="shared" si="120"/>
        <v>2.68</v>
      </c>
      <c r="JH20" s="130"/>
      <c r="JI20" s="130"/>
      <c r="JJ20" s="130"/>
      <c r="JK20" s="130"/>
      <c r="JL20" s="130"/>
      <c r="JM20" s="130"/>
      <c r="JN20" s="130"/>
      <c r="JO20" s="130"/>
      <c r="JP20" s="130"/>
      <c r="JQ20" s="131"/>
      <c r="JR20" s="129"/>
      <c r="JS20" s="130"/>
      <c r="JT20" s="130"/>
      <c r="JU20" s="130"/>
      <c r="JV20" s="130"/>
      <c r="JW20" s="130"/>
      <c r="JX20" s="130"/>
      <c r="JY20" s="130"/>
      <c r="JZ20" s="137">
        <v>2</v>
      </c>
      <c r="KA20" s="131"/>
    </row>
    <row r="21" spans="1:287" ht="18">
      <c r="A21" s="5">
        <v>21</v>
      </c>
      <c r="B21" s="64" t="s">
        <v>268</v>
      </c>
      <c r="C21" s="65" t="s">
        <v>318</v>
      </c>
      <c r="D21" s="69" t="s">
        <v>297</v>
      </c>
      <c r="E21" s="71" t="s">
        <v>36</v>
      </c>
      <c r="F21" s="71"/>
      <c r="G21" s="74" t="s">
        <v>78</v>
      </c>
      <c r="H21" s="66" t="s">
        <v>36</v>
      </c>
      <c r="I21" s="66" t="s">
        <v>46</v>
      </c>
      <c r="J21" s="225" t="s">
        <v>37</v>
      </c>
      <c r="K21" s="361" t="s">
        <v>159</v>
      </c>
      <c r="L21" s="361"/>
      <c r="M21" s="361"/>
      <c r="N21" s="361"/>
      <c r="O21" s="361"/>
      <c r="P21" s="361"/>
      <c r="Q21" s="361"/>
      <c r="R21" s="361"/>
      <c r="S21" s="361"/>
      <c r="T21" s="361"/>
      <c r="U21" s="361"/>
      <c r="V21" s="361"/>
      <c r="W21" s="361"/>
      <c r="X21" s="361"/>
      <c r="Y21" s="361"/>
      <c r="Z21" s="361"/>
      <c r="AA21" s="361"/>
      <c r="AB21" s="361"/>
      <c r="AC21" s="361"/>
      <c r="AD21" s="361"/>
      <c r="AE21" s="361"/>
      <c r="AF21" s="361"/>
      <c r="AG21" s="361"/>
      <c r="AH21" s="361"/>
      <c r="AI21" s="361"/>
      <c r="AJ21" s="361"/>
      <c r="AK21" s="361"/>
      <c r="AL21" s="361"/>
      <c r="AM21" s="361"/>
      <c r="AN21" s="361"/>
      <c r="AO21" s="361"/>
      <c r="AP21" s="361"/>
      <c r="AQ21" s="361"/>
      <c r="AR21" s="361"/>
      <c r="AS21" s="361"/>
      <c r="AT21" s="361"/>
      <c r="AU21" s="361"/>
      <c r="AV21" s="6">
        <v>6.7</v>
      </c>
      <c r="AW21" s="3" t="str">
        <f t="shared" si="4"/>
        <v>C+</v>
      </c>
      <c r="AX21" s="4">
        <f t="shared" si="5"/>
        <v>2.5</v>
      </c>
      <c r="AY21" s="13" t="str">
        <f t="shared" si="6"/>
        <v>2.5</v>
      </c>
      <c r="AZ21" s="15">
        <v>6</v>
      </c>
      <c r="BA21" s="3" t="str">
        <f t="shared" si="7"/>
        <v>C</v>
      </c>
      <c r="BB21" s="4">
        <f t="shared" si="8"/>
        <v>2</v>
      </c>
      <c r="BC21" s="122" t="str">
        <f t="shared" si="9"/>
        <v>2.0</v>
      </c>
      <c r="BD21" s="191">
        <v>6.5</v>
      </c>
      <c r="BE21" s="189">
        <v>5</v>
      </c>
      <c r="BF21" s="189"/>
      <c r="BG21" s="116">
        <f t="shared" si="10"/>
        <v>5.6</v>
      </c>
      <c r="BH21" s="117">
        <f t="shared" si="11"/>
        <v>5.6</v>
      </c>
      <c r="BI21" s="118" t="str">
        <f t="shared" si="12"/>
        <v>C</v>
      </c>
      <c r="BJ21" s="119">
        <f t="shared" si="13"/>
        <v>2</v>
      </c>
      <c r="BK21" s="119" t="str">
        <f t="shared" si="14"/>
        <v>2.0</v>
      </c>
      <c r="BL21" s="137">
        <v>4</v>
      </c>
      <c r="BM21" s="138">
        <v>4</v>
      </c>
      <c r="BN21" s="148">
        <v>8.3000000000000007</v>
      </c>
      <c r="BO21" s="189">
        <v>5</v>
      </c>
      <c r="BP21" s="189"/>
      <c r="BQ21" s="116">
        <f t="shared" si="15"/>
        <v>6.3</v>
      </c>
      <c r="BR21" s="117">
        <f t="shared" si="16"/>
        <v>6.3</v>
      </c>
      <c r="BS21" s="118" t="str">
        <f t="shared" si="17"/>
        <v>C</v>
      </c>
      <c r="BT21" s="119">
        <f t="shared" si="18"/>
        <v>2</v>
      </c>
      <c r="BU21" s="119" t="str">
        <f t="shared" si="19"/>
        <v>2.0</v>
      </c>
      <c r="BV21" s="137">
        <v>2</v>
      </c>
      <c r="BW21" s="138">
        <v>2</v>
      </c>
      <c r="BX21" s="212">
        <v>7</v>
      </c>
      <c r="BY21" s="256">
        <v>7</v>
      </c>
      <c r="BZ21" s="256"/>
      <c r="CA21" s="116">
        <f t="shared" si="20"/>
        <v>7</v>
      </c>
      <c r="CB21" s="117">
        <f t="shared" si="21"/>
        <v>7</v>
      </c>
      <c r="CC21" s="118" t="str">
        <f t="shared" si="22"/>
        <v>B</v>
      </c>
      <c r="CD21" s="119">
        <f t="shared" si="23"/>
        <v>3</v>
      </c>
      <c r="CE21" s="119" t="str">
        <f t="shared" si="24"/>
        <v>3.0</v>
      </c>
      <c r="CF21" s="137">
        <v>2</v>
      </c>
      <c r="CG21" s="138">
        <v>2</v>
      </c>
      <c r="CH21" s="212">
        <v>6.3</v>
      </c>
      <c r="CI21" s="225">
        <v>6</v>
      </c>
      <c r="CJ21" s="225"/>
      <c r="CK21" s="116">
        <f t="shared" si="25"/>
        <v>6.1</v>
      </c>
      <c r="CL21" s="117">
        <f t="shared" si="26"/>
        <v>6.1</v>
      </c>
      <c r="CM21" s="118" t="str">
        <f t="shared" si="27"/>
        <v>C</v>
      </c>
      <c r="CN21" s="119">
        <f t="shared" si="28"/>
        <v>2</v>
      </c>
      <c r="CO21" s="119" t="str">
        <f t="shared" si="29"/>
        <v>2.0</v>
      </c>
      <c r="CP21" s="137">
        <v>1</v>
      </c>
      <c r="CQ21" s="138">
        <v>1</v>
      </c>
      <c r="CR21" s="212">
        <v>8</v>
      </c>
      <c r="CS21" s="230">
        <v>3</v>
      </c>
      <c r="CT21" s="230"/>
      <c r="CU21" s="116">
        <f t="shared" si="30"/>
        <v>5</v>
      </c>
      <c r="CV21" s="117">
        <f t="shared" si="31"/>
        <v>5</v>
      </c>
      <c r="CW21" s="118" t="str">
        <f t="shared" si="32"/>
        <v>D+</v>
      </c>
      <c r="CX21" s="119">
        <f t="shared" si="33"/>
        <v>1.5</v>
      </c>
      <c r="CY21" s="119" t="str">
        <f t="shared" si="0"/>
        <v>1.5</v>
      </c>
      <c r="CZ21" s="137">
        <v>2</v>
      </c>
      <c r="DA21" s="138">
        <v>2</v>
      </c>
      <c r="DB21" s="148">
        <v>7.6</v>
      </c>
      <c r="DC21" s="239">
        <v>7</v>
      </c>
      <c r="DD21" s="239"/>
      <c r="DE21" s="116">
        <f t="shared" si="34"/>
        <v>7.2</v>
      </c>
      <c r="DF21" s="117">
        <f t="shared" si="35"/>
        <v>7.2</v>
      </c>
      <c r="DG21" s="118" t="str">
        <f t="shared" si="36"/>
        <v>B</v>
      </c>
      <c r="DH21" s="119">
        <f t="shared" si="37"/>
        <v>3</v>
      </c>
      <c r="DI21" s="119" t="str">
        <f t="shared" si="1"/>
        <v>3.0</v>
      </c>
      <c r="DJ21" s="137">
        <v>2</v>
      </c>
      <c r="DK21" s="138">
        <v>2</v>
      </c>
      <c r="DL21" s="301">
        <f t="shared" si="38"/>
        <v>13</v>
      </c>
      <c r="DM21" s="310">
        <f t="shared" si="39"/>
        <v>2.2307692307692308</v>
      </c>
      <c r="DN21" s="312" t="str">
        <f t="shared" si="40"/>
        <v>2.23</v>
      </c>
      <c r="DO21" s="296" t="str">
        <f t="shared" si="41"/>
        <v>Lên lớp</v>
      </c>
      <c r="DP21" s="297">
        <f t="shared" si="42"/>
        <v>13</v>
      </c>
      <c r="DQ21" s="298">
        <f t="shared" si="43"/>
        <v>2.2307692307692308</v>
      </c>
      <c r="DR21" s="296" t="str">
        <f t="shared" si="44"/>
        <v>Lên lớp</v>
      </c>
      <c r="DT21" s="148">
        <v>8.8000000000000007</v>
      </c>
      <c r="DU21" s="239">
        <v>9</v>
      </c>
      <c r="DV21" s="239"/>
      <c r="DW21" s="116">
        <f t="shared" si="45"/>
        <v>8.9</v>
      </c>
      <c r="DX21" s="117">
        <f t="shared" si="46"/>
        <v>8.9</v>
      </c>
      <c r="DY21" s="118" t="str">
        <f t="shared" si="47"/>
        <v>A</v>
      </c>
      <c r="DZ21" s="119">
        <f t="shared" si="48"/>
        <v>4</v>
      </c>
      <c r="EA21" s="119" t="str">
        <f t="shared" si="49"/>
        <v>4.0</v>
      </c>
      <c r="EB21" s="137">
        <v>3</v>
      </c>
      <c r="EC21" s="138">
        <v>3</v>
      </c>
      <c r="ED21" s="148">
        <v>7.9</v>
      </c>
      <c r="EE21" s="239">
        <v>6</v>
      </c>
      <c r="EF21" s="239"/>
      <c r="EG21" s="116">
        <f t="shared" si="50"/>
        <v>6.8</v>
      </c>
      <c r="EH21" s="117">
        <f t="shared" si="51"/>
        <v>6.8</v>
      </c>
      <c r="EI21" s="118" t="str">
        <f t="shared" si="52"/>
        <v>C+</v>
      </c>
      <c r="EJ21" s="119">
        <f t="shared" si="53"/>
        <v>2.5</v>
      </c>
      <c r="EK21" s="119" t="str">
        <f t="shared" si="54"/>
        <v>2.5</v>
      </c>
      <c r="EL21" s="137">
        <v>3</v>
      </c>
      <c r="EM21" s="138">
        <v>3</v>
      </c>
      <c r="EN21" s="148">
        <v>8.4</v>
      </c>
      <c r="EO21" s="230">
        <v>4</v>
      </c>
      <c r="EP21" s="230"/>
      <c r="EQ21" s="116">
        <f t="shared" si="55"/>
        <v>5.8</v>
      </c>
      <c r="ER21" s="117">
        <f t="shared" si="56"/>
        <v>5.8</v>
      </c>
      <c r="ES21" s="118" t="str">
        <f t="shared" si="57"/>
        <v>C</v>
      </c>
      <c r="ET21" s="119">
        <f t="shared" si="58"/>
        <v>2</v>
      </c>
      <c r="EU21" s="119" t="str">
        <f t="shared" si="59"/>
        <v>2.0</v>
      </c>
      <c r="EV21" s="137">
        <v>2</v>
      </c>
      <c r="EW21" s="138">
        <v>2</v>
      </c>
      <c r="EX21" s="209">
        <v>7.7</v>
      </c>
      <c r="EY21" s="239">
        <v>5</v>
      </c>
      <c r="EZ21" s="239"/>
      <c r="FA21" s="116">
        <f t="shared" si="60"/>
        <v>6.1</v>
      </c>
      <c r="FB21" s="117">
        <f t="shared" si="61"/>
        <v>6.1</v>
      </c>
      <c r="FC21" s="118" t="str">
        <f t="shared" si="62"/>
        <v>C</v>
      </c>
      <c r="FD21" s="119">
        <f t="shared" si="2"/>
        <v>2</v>
      </c>
      <c r="FE21" s="119" t="str">
        <f t="shared" si="3"/>
        <v>2.0</v>
      </c>
      <c r="FF21" s="137">
        <v>3</v>
      </c>
      <c r="FG21" s="138">
        <v>3</v>
      </c>
      <c r="FH21" s="200">
        <v>7.4</v>
      </c>
      <c r="FI21" s="239">
        <v>7</v>
      </c>
      <c r="FJ21" s="239"/>
      <c r="FK21" s="116">
        <f t="shared" si="63"/>
        <v>7.2</v>
      </c>
      <c r="FL21" s="117">
        <f t="shared" si="64"/>
        <v>7.2</v>
      </c>
      <c r="FM21" s="118" t="str">
        <f t="shared" si="65"/>
        <v>B</v>
      </c>
      <c r="FN21" s="119">
        <f t="shared" si="66"/>
        <v>3</v>
      </c>
      <c r="FO21" s="119" t="str">
        <f t="shared" si="67"/>
        <v>3.0</v>
      </c>
      <c r="FP21" s="137">
        <v>2</v>
      </c>
      <c r="FQ21" s="138">
        <v>2</v>
      </c>
      <c r="FR21" s="301">
        <f t="shared" si="68"/>
        <v>13</v>
      </c>
      <c r="FS21" s="310">
        <f t="shared" si="69"/>
        <v>2.7307692307692308</v>
      </c>
      <c r="FT21" s="312" t="str">
        <f t="shared" si="70"/>
        <v>2.73</v>
      </c>
      <c r="FU21" s="189" t="str">
        <f t="shared" si="71"/>
        <v>Lên lớp</v>
      </c>
      <c r="FV21" s="526">
        <f t="shared" si="72"/>
        <v>26</v>
      </c>
      <c r="FW21" s="310">
        <f t="shared" si="73"/>
        <v>2.4807692307692308</v>
      </c>
      <c r="FX21" s="312" t="str">
        <f t="shared" si="74"/>
        <v>2.48</v>
      </c>
      <c r="FY21" s="527">
        <f t="shared" si="75"/>
        <v>26</v>
      </c>
      <c r="FZ21" s="528">
        <f t="shared" si="76"/>
        <v>2.4807692307692308</v>
      </c>
      <c r="GA21" s="529" t="str">
        <f t="shared" si="77"/>
        <v>Lên lớp</v>
      </c>
      <c r="GB21" s="131"/>
      <c r="GC21" s="209">
        <v>6.3</v>
      </c>
      <c r="GD21" s="239">
        <v>8</v>
      </c>
      <c r="GE21" s="239"/>
      <c r="GF21" s="116">
        <f t="shared" si="78"/>
        <v>7.3</v>
      </c>
      <c r="GG21" s="117">
        <f t="shared" si="79"/>
        <v>7.3</v>
      </c>
      <c r="GH21" s="118" t="str">
        <f t="shared" si="80"/>
        <v>B</v>
      </c>
      <c r="GI21" s="119">
        <f t="shared" si="81"/>
        <v>3</v>
      </c>
      <c r="GJ21" s="119" t="str">
        <f t="shared" si="82"/>
        <v>3.0</v>
      </c>
      <c r="GK21" s="137">
        <v>2</v>
      </c>
      <c r="GL21" s="138">
        <v>2</v>
      </c>
      <c r="GM21" s="209">
        <v>6.8</v>
      </c>
      <c r="GN21" s="239">
        <v>6</v>
      </c>
      <c r="GO21" s="239"/>
      <c r="GP21" s="116">
        <f t="shared" si="83"/>
        <v>6.3</v>
      </c>
      <c r="GQ21" s="117">
        <f t="shared" si="84"/>
        <v>6.3</v>
      </c>
      <c r="GR21" s="118" t="str">
        <f t="shared" si="85"/>
        <v>C</v>
      </c>
      <c r="GS21" s="119">
        <f t="shared" si="86"/>
        <v>2</v>
      </c>
      <c r="GT21" s="119" t="str">
        <f t="shared" si="87"/>
        <v>2.0</v>
      </c>
      <c r="GU21" s="137">
        <v>2</v>
      </c>
      <c r="GV21" s="138">
        <v>2</v>
      </c>
      <c r="GW21" s="148">
        <v>6.2</v>
      </c>
      <c r="GX21" s="239">
        <v>7</v>
      </c>
      <c r="GY21" s="239"/>
      <c r="GZ21" s="116">
        <f t="shared" si="88"/>
        <v>6.7</v>
      </c>
      <c r="HA21" s="117">
        <f t="shared" si="89"/>
        <v>6.7</v>
      </c>
      <c r="HB21" s="118" t="str">
        <f t="shared" si="90"/>
        <v>C+</v>
      </c>
      <c r="HC21" s="119">
        <f t="shared" si="91"/>
        <v>2.5</v>
      </c>
      <c r="HD21" s="119" t="str">
        <f t="shared" si="92"/>
        <v>2.5</v>
      </c>
      <c r="HE21" s="137">
        <v>3</v>
      </c>
      <c r="HF21" s="138">
        <v>3</v>
      </c>
      <c r="HG21" s="191">
        <v>8</v>
      </c>
      <c r="HH21" s="239">
        <v>9</v>
      </c>
      <c r="HI21" s="239"/>
      <c r="HJ21" s="116">
        <f t="shared" si="93"/>
        <v>8.6</v>
      </c>
      <c r="HK21" s="117">
        <f t="shared" si="94"/>
        <v>8.6</v>
      </c>
      <c r="HL21" s="118" t="str">
        <f t="shared" si="95"/>
        <v>A</v>
      </c>
      <c r="HM21" s="119">
        <f t="shared" si="96"/>
        <v>4</v>
      </c>
      <c r="HN21" s="119" t="str">
        <f t="shared" si="97"/>
        <v>4.0</v>
      </c>
      <c r="HO21" s="137">
        <v>1</v>
      </c>
      <c r="HP21" s="138">
        <v>1</v>
      </c>
      <c r="HQ21" s="148">
        <v>8.6</v>
      </c>
      <c r="HR21" s="239">
        <v>8</v>
      </c>
      <c r="HS21" s="239"/>
      <c r="HT21" s="116">
        <f t="shared" si="98"/>
        <v>8.1999999999999993</v>
      </c>
      <c r="HU21" s="117">
        <f t="shared" si="99"/>
        <v>8.1999999999999993</v>
      </c>
      <c r="HV21" s="118" t="str">
        <f t="shared" si="100"/>
        <v>B+</v>
      </c>
      <c r="HW21" s="119">
        <f t="shared" si="101"/>
        <v>3.5</v>
      </c>
      <c r="HX21" s="119" t="str">
        <f t="shared" si="102"/>
        <v>3.5</v>
      </c>
      <c r="HY21" s="137">
        <v>2</v>
      </c>
      <c r="HZ21" s="138">
        <v>2</v>
      </c>
      <c r="IA21" s="148">
        <v>7.4</v>
      </c>
      <c r="IB21" s="239">
        <v>7</v>
      </c>
      <c r="IC21" s="215"/>
      <c r="ID21" s="116">
        <f t="shared" si="103"/>
        <v>7.2</v>
      </c>
      <c r="IE21" s="117">
        <f t="shared" si="104"/>
        <v>7.2</v>
      </c>
      <c r="IF21" s="118" t="str">
        <f t="shared" si="105"/>
        <v>B</v>
      </c>
      <c r="IG21" s="119">
        <f t="shared" si="106"/>
        <v>3</v>
      </c>
      <c r="IH21" s="119" t="str">
        <f t="shared" si="107"/>
        <v>3.0</v>
      </c>
      <c r="II21" s="137">
        <v>2</v>
      </c>
      <c r="IJ21" s="138">
        <v>2</v>
      </c>
      <c r="IK21" s="148">
        <v>8.3000000000000007</v>
      </c>
      <c r="IL21" s="189">
        <v>6</v>
      </c>
      <c r="IM21" s="189"/>
      <c r="IN21" s="116">
        <f t="shared" si="108"/>
        <v>6.9</v>
      </c>
      <c r="IO21" s="117">
        <f t="shared" si="109"/>
        <v>6.9</v>
      </c>
      <c r="IP21" s="118" t="str">
        <f t="shared" si="110"/>
        <v>C+</v>
      </c>
      <c r="IQ21" s="119">
        <f t="shared" si="111"/>
        <v>2.5</v>
      </c>
      <c r="IR21" s="119" t="str">
        <f t="shared" si="112"/>
        <v>2.5</v>
      </c>
      <c r="IS21" s="137">
        <v>3</v>
      </c>
      <c r="IT21" s="138">
        <v>3</v>
      </c>
      <c r="IU21" s="191">
        <v>6.6</v>
      </c>
      <c r="IV21" s="189">
        <v>6</v>
      </c>
      <c r="IW21" s="189"/>
      <c r="IX21" s="116">
        <f t="shared" si="113"/>
        <v>6.2</v>
      </c>
      <c r="IY21" s="117">
        <f t="shared" si="114"/>
        <v>6.2</v>
      </c>
      <c r="IZ21" s="118" t="str">
        <f t="shared" si="115"/>
        <v>C</v>
      </c>
      <c r="JA21" s="119">
        <f t="shared" si="116"/>
        <v>2</v>
      </c>
      <c r="JB21" s="119" t="str">
        <f t="shared" si="117"/>
        <v>2.0</v>
      </c>
      <c r="JC21" s="137">
        <v>2</v>
      </c>
      <c r="JD21" s="138">
        <v>2</v>
      </c>
      <c r="JE21" s="301">
        <f t="shared" si="118"/>
        <v>17</v>
      </c>
      <c r="JF21" s="310">
        <f t="shared" si="119"/>
        <v>2.7058823529411766</v>
      </c>
      <c r="JG21" s="312" t="str">
        <f t="shared" si="120"/>
        <v>2.71</v>
      </c>
      <c r="JH21" s="130"/>
      <c r="JI21" s="130"/>
      <c r="JJ21" s="130"/>
      <c r="JK21" s="130"/>
      <c r="JL21" s="130"/>
      <c r="JM21" s="130"/>
      <c r="JN21" s="130"/>
      <c r="JO21" s="130"/>
      <c r="JP21" s="130"/>
      <c r="JQ21" s="131"/>
      <c r="JR21" s="129"/>
      <c r="JS21" s="130"/>
      <c r="JT21" s="130"/>
      <c r="JU21" s="130"/>
      <c r="JV21" s="130"/>
      <c r="JW21" s="130"/>
      <c r="JX21" s="130"/>
      <c r="JY21" s="130"/>
      <c r="JZ21" s="137">
        <v>2</v>
      </c>
      <c r="KA21" s="131"/>
    </row>
    <row r="22" spans="1:287" ht="18">
      <c r="A22" s="5">
        <v>22</v>
      </c>
      <c r="B22" s="64" t="s">
        <v>268</v>
      </c>
      <c r="C22" s="65" t="s">
        <v>319</v>
      </c>
      <c r="D22" s="69" t="s">
        <v>320</v>
      </c>
      <c r="E22" s="71" t="s">
        <v>321</v>
      </c>
      <c r="F22" s="71"/>
      <c r="G22" s="75" t="s">
        <v>368</v>
      </c>
      <c r="H22" s="66" t="s">
        <v>36</v>
      </c>
      <c r="I22" s="66" t="s">
        <v>281</v>
      </c>
      <c r="J22" s="225" t="s">
        <v>37</v>
      </c>
      <c r="K22" s="361" t="s">
        <v>159</v>
      </c>
      <c r="L22" s="361"/>
      <c r="M22" s="361"/>
      <c r="N22" s="361"/>
      <c r="O22" s="361"/>
      <c r="P22" s="361"/>
      <c r="Q22" s="361"/>
      <c r="R22" s="361"/>
      <c r="S22" s="361"/>
      <c r="T22" s="361"/>
      <c r="U22" s="361"/>
      <c r="V22" s="361"/>
      <c r="W22" s="361"/>
      <c r="X22" s="361"/>
      <c r="Y22" s="361"/>
      <c r="Z22" s="361"/>
      <c r="AA22" s="361"/>
      <c r="AB22" s="361"/>
      <c r="AC22" s="361"/>
      <c r="AD22" s="361"/>
      <c r="AE22" s="361"/>
      <c r="AF22" s="361"/>
      <c r="AG22" s="361"/>
      <c r="AH22" s="361"/>
      <c r="AI22" s="361"/>
      <c r="AJ22" s="361"/>
      <c r="AK22" s="361"/>
      <c r="AL22" s="361"/>
      <c r="AM22" s="361"/>
      <c r="AN22" s="361"/>
      <c r="AO22" s="361"/>
      <c r="AP22" s="361"/>
      <c r="AQ22" s="361"/>
      <c r="AR22" s="361"/>
      <c r="AS22" s="361"/>
      <c r="AT22" s="361"/>
      <c r="AU22" s="361"/>
      <c r="AV22" s="6">
        <v>5.7</v>
      </c>
      <c r="AW22" s="3" t="str">
        <f t="shared" si="4"/>
        <v>C</v>
      </c>
      <c r="AX22" s="4">
        <f t="shared" si="5"/>
        <v>2</v>
      </c>
      <c r="AY22" s="13" t="str">
        <f t="shared" si="6"/>
        <v>2.0</v>
      </c>
      <c r="AZ22" s="15">
        <v>6</v>
      </c>
      <c r="BA22" s="3" t="str">
        <f t="shared" si="7"/>
        <v>C</v>
      </c>
      <c r="BB22" s="4">
        <f t="shared" si="8"/>
        <v>2</v>
      </c>
      <c r="BC22" s="122" t="str">
        <f t="shared" si="9"/>
        <v>2.0</v>
      </c>
      <c r="BD22" s="191">
        <v>6</v>
      </c>
      <c r="BE22" s="189">
        <v>4</v>
      </c>
      <c r="BF22" s="189"/>
      <c r="BG22" s="116">
        <f t="shared" si="10"/>
        <v>4.8</v>
      </c>
      <c r="BH22" s="117">
        <f t="shared" si="11"/>
        <v>4.8</v>
      </c>
      <c r="BI22" s="118" t="str">
        <f t="shared" si="12"/>
        <v>D</v>
      </c>
      <c r="BJ22" s="119">
        <f t="shared" si="13"/>
        <v>1</v>
      </c>
      <c r="BK22" s="119" t="str">
        <f t="shared" si="14"/>
        <v>1.0</v>
      </c>
      <c r="BL22" s="137">
        <v>4</v>
      </c>
      <c r="BM22" s="138">
        <v>4</v>
      </c>
      <c r="BN22" s="148">
        <v>8</v>
      </c>
      <c r="BO22" s="189">
        <v>7</v>
      </c>
      <c r="BP22" s="189"/>
      <c r="BQ22" s="116">
        <f t="shared" si="15"/>
        <v>7.4</v>
      </c>
      <c r="BR22" s="117">
        <f t="shared" si="16"/>
        <v>7.4</v>
      </c>
      <c r="BS22" s="118" t="str">
        <f t="shared" si="17"/>
        <v>B</v>
      </c>
      <c r="BT22" s="119">
        <f t="shared" si="18"/>
        <v>3</v>
      </c>
      <c r="BU22" s="119" t="str">
        <f t="shared" si="19"/>
        <v>3.0</v>
      </c>
      <c r="BV22" s="137">
        <v>2</v>
      </c>
      <c r="BW22" s="138">
        <v>2</v>
      </c>
      <c r="BX22" s="212">
        <v>7</v>
      </c>
      <c r="BY22" s="256">
        <v>5</v>
      </c>
      <c r="BZ22" s="256"/>
      <c r="CA22" s="116">
        <f t="shared" si="20"/>
        <v>5.8</v>
      </c>
      <c r="CB22" s="117">
        <f t="shared" si="21"/>
        <v>5.8</v>
      </c>
      <c r="CC22" s="118" t="str">
        <f t="shared" si="22"/>
        <v>C</v>
      </c>
      <c r="CD22" s="119">
        <f t="shared" si="23"/>
        <v>2</v>
      </c>
      <c r="CE22" s="119" t="str">
        <f t="shared" si="24"/>
        <v>2.0</v>
      </c>
      <c r="CF22" s="137">
        <v>2</v>
      </c>
      <c r="CG22" s="138">
        <v>2</v>
      </c>
      <c r="CH22" s="212">
        <v>6.7</v>
      </c>
      <c r="CI22" s="225">
        <v>7</v>
      </c>
      <c r="CJ22" s="225"/>
      <c r="CK22" s="116">
        <f t="shared" si="25"/>
        <v>6.9</v>
      </c>
      <c r="CL22" s="117">
        <f t="shared" si="26"/>
        <v>6.9</v>
      </c>
      <c r="CM22" s="118" t="str">
        <f t="shared" si="27"/>
        <v>C+</v>
      </c>
      <c r="CN22" s="119">
        <f t="shared" si="28"/>
        <v>2.5</v>
      </c>
      <c r="CO22" s="119" t="str">
        <f t="shared" si="29"/>
        <v>2.5</v>
      </c>
      <c r="CP22" s="137">
        <v>1</v>
      </c>
      <c r="CQ22" s="138">
        <v>1</v>
      </c>
      <c r="CR22" s="212">
        <v>6.6</v>
      </c>
      <c r="CS22" s="230">
        <v>4</v>
      </c>
      <c r="CT22" s="230"/>
      <c r="CU22" s="116">
        <f t="shared" si="30"/>
        <v>5</v>
      </c>
      <c r="CV22" s="117">
        <f t="shared" si="31"/>
        <v>5</v>
      </c>
      <c r="CW22" s="118" t="str">
        <f t="shared" si="32"/>
        <v>D+</v>
      </c>
      <c r="CX22" s="119">
        <f t="shared" si="33"/>
        <v>1.5</v>
      </c>
      <c r="CY22" s="119" t="str">
        <f t="shared" si="0"/>
        <v>1.5</v>
      </c>
      <c r="CZ22" s="137">
        <v>2</v>
      </c>
      <c r="DA22" s="138">
        <v>2</v>
      </c>
      <c r="DB22" s="148">
        <v>6.6</v>
      </c>
      <c r="DC22" s="239">
        <v>6</v>
      </c>
      <c r="DD22" s="239"/>
      <c r="DE22" s="116">
        <f t="shared" si="34"/>
        <v>6.2</v>
      </c>
      <c r="DF22" s="117">
        <f t="shared" si="35"/>
        <v>6.2</v>
      </c>
      <c r="DG22" s="118" t="str">
        <f t="shared" si="36"/>
        <v>C</v>
      </c>
      <c r="DH22" s="119">
        <f t="shared" si="37"/>
        <v>2</v>
      </c>
      <c r="DI22" s="119" t="str">
        <f t="shared" si="1"/>
        <v>2.0</v>
      </c>
      <c r="DJ22" s="137">
        <v>2</v>
      </c>
      <c r="DK22" s="138">
        <v>2</v>
      </c>
      <c r="DL22" s="301">
        <f t="shared" si="38"/>
        <v>13</v>
      </c>
      <c r="DM22" s="310">
        <f t="shared" si="39"/>
        <v>1.8076923076923077</v>
      </c>
      <c r="DN22" s="312" t="str">
        <f t="shared" si="40"/>
        <v>1.81</v>
      </c>
      <c r="DO22" s="296" t="str">
        <f t="shared" si="41"/>
        <v>Lên lớp</v>
      </c>
      <c r="DP22" s="297">
        <f t="shared" si="42"/>
        <v>13</v>
      </c>
      <c r="DQ22" s="298">
        <f t="shared" si="43"/>
        <v>1.8076923076923077</v>
      </c>
      <c r="DR22" s="296" t="str">
        <f t="shared" si="44"/>
        <v>Lên lớp</v>
      </c>
      <c r="DT22" s="148">
        <v>7.6</v>
      </c>
      <c r="DU22" s="239">
        <v>9</v>
      </c>
      <c r="DV22" s="239"/>
      <c r="DW22" s="116">
        <f t="shared" si="45"/>
        <v>8.4</v>
      </c>
      <c r="DX22" s="117">
        <f t="shared" si="46"/>
        <v>8.4</v>
      </c>
      <c r="DY22" s="118" t="str">
        <f t="shared" si="47"/>
        <v>B+</v>
      </c>
      <c r="DZ22" s="119">
        <f t="shared" si="48"/>
        <v>3.5</v>
      </c>
      <c r="EA22" s="119" t="str">
        <f t="shared" si="49"/>
        <v>3.5</v>
      </c>
      <c r="EB22" s="137">
        <v>3</v>
      </c>
      <c r="EC22" s="138">
        <v>3</v>
      </c>
      <c r="ED22" s="148">
        <v>7</v>
      </c>
      <c r="EE22" s="239">
        <v>9</v>
      </c>
      <c r="EF22" s="239"/>
      <c r="EG22" s="116">
        <f t="shared" si="50"/>
        <v>8.1999999999999993</v>
      </c>
      <c r="EH22" s="117">
        <f t="shared" si="51"/>
        <v>8.1999999999999993</v>
      </c>
      <c r="EI22" s="118" t="str">
        <f t="shared" si="52"/>
        <v>B+</v>
      </c>
      <c r="EJ22" s="119">
        <f t="shared" si="53"/>
        <v>3.5</v>
      </c>
      <c r="EK22" s="119" t="str">
        <f t="shared" si="54"/>
        <v>3.5</v>
      </c>
      <c r="EL22" s="137">
        <v>3</v>
      </c>
      <c r="EM22" s="138">
        <v>3</v>
      </c>
      <c r="EN22" s="148">
        <v>7</v>
      </c>
      <c r="EO22" s="230">
        <v>7</v>
      </c>
      <c r="EP22" s="230"/>
      <c r="EQ22" s="116">
        <f t="shared" si="55"/>
        <v>7</v>
      </c>
      <c r="ER22" s="117">
        <f t="shared" si="56"/>
        <v>7</v>
      </c>
      <c r="ES22" s="118" t="str">
        <f t="shared" si="57"/>
        <v>B</v>
      </c>
      <c r="ET22" s="119">
        <f t="shared" si="58"/>
        <v>3</v>
      </c>
      <c r="EU22" s="119" t="str">
        <f t="shared" si="59"/>
        <v>3.0</v>
      </c>
      <c r="EV22" s="137">
        <v>2</v>
      </c>
      <c r="EW22" s="138">
        <v>2</v>
      </c>
      <c r="EX22" s="209">
        <v>6.3</v>
      </c>
      <c r="EY22" s="239">
        <v>4</v>
      </c>
      <c r="EZ22" s="239"/>
      <c r="FA22" s="116">
        <f t="shared" si="60"/>
        <v>4.9000000000000004</v>
      </c>
      <c r="FB22" s="117">
        <f t="shared" si="61"/>
        <v>4.9000000000000004</v>
      </c>
      <c r="FC22" s="118" t="str">
        <f t="shared" si="62"/>
        <v>D</v>
      </c>
      <c r="FD22" s="119">
        <f t="shared" si="2"/>
        <v>1</v>
      </c>
      <c r="FE22" s="119" t="str">
        <f t="shared" si="3"/>
        <v>1.0</v>
      </c>
      <c r="FF22" s="137">
        <v>3</v>
      </c>
      <c r="FG22" s="138">
        <v>3</v>
      </c>
      <c r="FH22" s="200">
        <v>6.2</v>
      </c>
      <c r="FI22" s="239">
        <v>8</v>
      </c>
      <c r="FJ22" s="239"/>
      <c r="FK22" s="116">
        <f t="shared" si="63"/>
        <v>7.3</v>
      </c>
      <c r="FL22" s="117">
        <f t="shared" si="64"/>
        <v>7.3</v>
      </c>
      <c r="FM22" s="118" t="str">
        <f t="shared" si="65"/>
        <v>B</v>
      </c>
      <c r="FN22" s="119">
        <f t="shared" si="66"/>
        <v>3</v>
      </c>
      <c r="FO22" s="119" t="str">
        <f t="shared" si="67"/>
        <v>3.0</v>
      </c>
      <c r="FP22" s="137">
        <v>2</v>
      </c>
      <c r="FQ22" s="138">
        <v>2</v>
      </c>
      <c r="FR22" s="301">
        <f t="shared" si="68"/>
        <v>13</v>
      </c>
      <c r="FS22" s="310">
        <f t="shared" si="69"/>
        <v>2.7692307692307692</v>
      </c>
      <c r="FT22" s="312" t="str">
        <f t="shared" si="70"/>
        <v>2.77</v>
      </c>
      <c r="FU22" s="189" t="str">
        <f t="shared" si="71"/>
        <v>Lên lớp</v>
      </c>
      <c r="FV22" s="526">
        <f t="shared" si="72"/>
        <v>26</v>
      </c>
      <c r="FW22" s="310">
        <f t="shared" si="73"/>
        <v>2.2884615384615383</v>
      </c>
      <c r="FX22" s="312" t="str">
        <f t="shared" si="74"/>
        <v>2.29</v>
      </c>
      <c r="FY22" s="527">
        <f t="shared" si="75"/>
        <v>26</v>
      </c>
      <c r="FZ22" s="528">
        <f t="shared" si="76"/>
        <v>2.2884615384615383</v>
      </c>
      <c r="GA22" s="529" t="str">
        <f t="shared" si="77"/>
        <v>Lên lớp</v>
      </c>
      <c r="GB22" s="131"/>
      <c r="GC22" s="209">
        <v>6.7</v>
      </c>
      <c r="GD22" s="239">
        <v>8</v>
      </c>
      <c r="GE22" s="239"/>
      <c r="GF22" s="116">
        <f t="shared" si="78"/>
        <v>7.5</v>
      </c>
      <c r="GG22" s="117">
        <f t="shared" si="79"/>
        <v>7.5</v>
      </c>
      <c r="GH22" s="118" t="str">
        <f t="shared" si="80"/>
        <v>B</v>
      </c>
      <c r="GI22" s="119">
        <f t="shared" si="81"/>
        <v>3</v>
      </c>
      <c r="GJ22" s="119" t="str">
        <f t="shared" si="82"/>
        <v>3.0</v>
      </c>
      <c r="GK22" s="137">
        <v>2</v>
      </c>
      <c r="GL22" s="138">
        <v>2</v>
      </c>
      <c r="GM22" s="209">
        <v>6.4</v>
      </c>
      <c r="GN22" s="239">
        <v>6</v>
      </c>
      <c r="GO22" s="239"/>
      <c r="GP22" s="116">
        <f t="shared" si="83"/>
        <v>6.2</v>
      </c>
      <c r="GQ22" s="117">
        <f t="shared" si="84"/>
        <v>6.2</v>
      </c>
      <c r="GR22" s="118" t="str">
        <f t="shared" si="85"/>
        <v>C</v>
      </c>
      <c r="GS22" s="119">
        <f t="shared" si="86"/>
        <v>2</v>
      </c>
      <c r="GT22" s="119" t="str">
        <f t="shared" si="87"/>
        <v>2.0</v>
      </c>
      <c r="GU22" s="137">
        <v>2</v>
      </c>
      <c r="GV22" s="138">
        <v>2</v>
      </c>
      <c r="GW22" s="148">
        <v>6.3</v>
      </c>
      <c r="GX22" s="239">
        <v>7</v>
      </c>
      <c r="GY22" s="239"/>
      <c r="GZ22" s="116">
        <f t="shared" si="88"/>
        <v>6.7</v>
      </c>
      <c r="HA22" s="117">
        <f t="shared" si="89"/>
        <v>6.7</v>
      </c>
      <c r="HB22" s="118" t="str">
        <f t="shared" si="90"/>
        <v>C+</v>
      </c>
      <c r="HC22" s="119">
        <f t="shared" si="91"/>
        <v>2.5</v>
      </c>
      <c r="HD22" s="119" t="str">
        <f t="shared" si="92"/>
        <v>2.5</v>
      </c>
      <c r="HE22" s="137">
        <v>3</v>
      </c>
      <c r="HF22" s="138">
        <v>3</v>
      </c>
      <c r="HG22" s="191">
        <v>7.8</v>
      </c>
      <c r="HH22" s="239">
        <v>5</v>
      </c>
      <c r="HI22" s="239"/>
      <c r="HJ22" s="116">
        <f t="shared" si="93"/>
        <v>6.1</v>
      </c>
      <c r="HK22" s="117">
        <f t="shared" si="94"/>
        <v>6.1</v>
      </c>
      <c r="HL22" s="118" t="str">
        <f t="shared" si="95"/>
        <v>C</v>
      </c>
      <c r="HM22" s="119">
        <f t="shared" si="96"/>
        <v>2</v>
      </c>
      <c r="HN22" s="119" t="str">
        <f t="shared" si="97"/>
        <v>2.0</v>
      </c>
      <c r="HO22" s="137">
        <v>1</v>
      </c>
      <c r="HP22" s="138">
        <v>1</v>
      </c>
      <c r="HQ22" s="148">
        <v>5.8</v>
      </c>
      <c r="HR22" s="239">
        <v>8</v>
      </c>
      <c r="HS22" s="239"/>
      <c r="HT22" s="116">
        <f t="shared" si="98"/>
        <v>7.1</v>
      </c>
      <c r="HU22" s="117">
        <f t="shared" si="99"/>
        <v>7.1</v>
      </c>
      <c r="HV22" s="118" t="str">
        <f t="shared" si="100"/>
        <v>B</v>
      </c>
      <c r="HW22" s="119">
        <f t="shared" si="101"/>
        <v>3</v>
      </c>
      <c r="HX22" s="119" t="str">
        <f t="shared" si="102"/>
        <v>3.0</v>
      </c>
      <c r="HY22" s="137">
        <v>2</v>
      </c>
      <c r="HZ22" s="138">
        <v>2</v>
      </c>
      <c r="IA22" s="148">
        <v>5.6</v>
      </c>
      <c r="IB22" s="239">
        <v>6</v>
      </c>
      <c r="IC22" s="215"/>
      <c r="ID22" s="116">
        <f t="shared" si="103"/>
        <v>5.8</v>
      </c>
      <c r="IE22" s="117">
        <f t="shared" si="104"/>
        <v>5.8</v>
      </c>
      <c r="IF22" s="118" t="str">
        <f t="shared" si="105"/>
        <v>C</v>
      </c>
      <c r="IG22" s="119">
        <f t="shared" si="106"/>
        <v>2</v>
      </c>
      <c r="IH22" s="119" t="str">
        <f t="shared" si="107"/>
        <v>2.0</v>
      </c>
      <c r="II22" s="137">
        <v>2</v>
      </c>
      <c r="IJ22" s="138">
        <v>2</v>
      </c>
      <c r="IK22" s="148">
        <v>7.1</v>
      </c>
      <c r="IL22" s="189">
        <v>8</v>
      </c>
      <c r="IM22" s="189"/>
      <c r="IN22" s="116">
        <f t="shared" si="108"/>
        <v>7.6</v>
      </c>
      <c r="IO22" s="117">
        <f t="shared" si="109"/>
        <v>7.6</v>
      </c>
      <c r="IP22" s="118" t="str">
        <f t="shared" si="110"/>
        <v>B</v>
      </c>
      <c r="IQ22" s="119">
        <f t="shared" si="111"/>
        <v>3</v>
      </c>
      <c r="IR22" s="119" t="str">
        <f t="shared" si="112"/>
        <v>3.0</v>
      </c>
      <c r="IS22" s="137">
        <v>3</v>
      </c>
      <c r="IT22" s="138">
        <v>3</v>
      </c>
      <c r="IU22" s="191">
        <v>5.8</v>
      </c>
      <c r="IV22" s="189">
        <v>8</v>
      </c>
      <c r="IW22" s="189"/>
      <c r="IX22" s="116">
        <f t="shared" si="113"/>
        <v>7.1</v>
      </c>
      <c r="IY22" s="117">
        <f t="shared" si="114"/>
        <v>7.1</v>
      </c>
      <c r="IZ22" s="118" t="str">
        <f t="shared" si="115"/>
        <v>B</v>
      </c>
      <c r="JA22" s="119">
        <f t="shared" si="116"/>
        <v>3</v>
      </c>
      <c r="JB22" s="119" t="str">
        <f t="shared" si="117"/>
        <v>3.0</v>
      </c>
      <c r="JC22" s="137">
        <v>2</v>
      </c>
      <c r="JD22" s="138">
        <v>2</v>
      </c>
      <c r="JE22" s="301">
        <f t="shared" si="118"/>
        <v>17</v>
      </c>
      <c r="JF22" s="310">
        <f t="shared" si="119"/>
        <v>2.6176470588235294</v>
      </c>
      <c r="JG22" s="312" t="str">
        <f t="shared" si="120"/>
        <v>2.62</v>
      </c>
      <c r="JH22" s="130"/>
      <c r="JI22" s="130"/>
      <c r="JJ22" s="130"/>
      <c r="JK22" s="130"/>
      <c r="JL22" s="130"/>
      <c r="JM22" s="130"/>
      <c r="JN22" s="130"/>
      <c r="JO22" s="130"/>
      <c r="JP22" s="130"/>
      <c r="JQ22" s="131"/>
      <c r="JR22" s="129"/>
      <c r="JS22" s="130"/>
      <c r="JT22" s="130"/>
      <c r="JU22" s="130"/>
      <c r="JV22" s="130"/>
      <c r="JW22" s="130"/>
      <c r="JX22" s="130"/>
      <c r="JY22" s="130"/>
      <c r="JZ22" s="137">
        <v>2</v>
      </c>
      <c r="KA22" s="131"/>
    </row>
    <row r="23" spans="1:287" ht="18">
      <c r="A23" s="5">
        <v>23</v>
      </c>
      <c r="B23" s="64" t="s">
        <v>268</v>
      </c>
      <c r="C23" s="65" t="s">
        <v>322</v>
      </c>
      <c r="D23" s="69" t="s">
        <v>323</v>
      </c>
      <c r="E23" s="71" t="s">
        <v>214</v>
      </c>
      <c r="F23" s="71"/>
      <c r="G23" s="75" t="s">
        <v>369</v>
      </c>
      <c r="H23" s="66" t="s">
        <v>47</v>
      </c>
      <c r="I23" s="66" t="s">
        <v>324</v>
      </c>
      <c r="J23" s="225" t="s">
        <v>37</v>
      </c>
      <c r="K23" s="361" t="s">
        <v>159</v>
      </c>
      <c r="L23" s="361"/>
      <c r="M23" s="361"/>
      <c r="N23" s="361"/>
      <c r="O23" s="361"/>
      <c r="P23" s="361"/>
      <c r="Q23" s="361"/>
      <c r="R23" s="361"/>
      <c r="S23" s="361"/>
      <c r="T23" s="361"/>
      <c r="U23" s="361"/>
      <c r="V23" s="361"/>
      <c r="W23" s="361"/>
      <c r="X23" s="361"/>
      <c r="Y23" s="361"/>
      <c r="Z23" s="361"/>
      <c r="AA23" s="361"/>
      <c r="AB23" s="361"/>
      <c r="AC23" s="361"/>
      <c r="AD23" s="361"/>
      <c r="AE23" s="361"/>
      <c r="AF23" s="361"/>
      <c r="AG23" s="361"/>
      <c r="AH23" s="361"/>
      <c r="AI23" s="361"/>
      <c r="AJ23" s="361"/>
      <c r="AK23" s="361"/>
      <c r="AL23" s="361"/>
      <c r="AM23" s="361"/>
      <c r="AN23" s="361"/>
      <c r="AO23" s="361"/>
      <c r="AP23" s="361"/>
      <c r="AQ23" s="361"/>
      <c r="AR23" s="361"/>
      <c r="AS23" s="361"/>
      <c r="AT23" s="361"/>
      <c r="AU23" s="361"/>
      <c r="AV23" s="6">
        <v>5</v>
      </c>
      <c r="AW23" s="3" t="str">
        <f t="shared" si="4"/>
        <v>D+</v>
      </c>
      <c r="AX23" s="4">
        <f t="shared" si="5"/>
        <v>1.5</v>
      </c>
      <c r="AY23" s="13" t="str">
        <f t="shared" si="6"/>
        <v>1.5</v>
      </c>
      <c r="AZ23" s="15">
        <v>7</v>
      </c>
      <c r="BA23" s="3" t="str">
        <f t="shared" si="7"/>
        <v>B</v>
      </c>
      <c r="BB23" s="4">
        <f t="shared" si="8"/>
        <v>3</v>
      </c>
      <c r="BC23" s="122" t="str">
        <f t="shared" si="9"/>
        <v>3.0</v>
      </c>
      <c r="BD23" s="191">
        <v>8</v>
      </c>
      <c r="BE23" s="189">
        <v>7</v>
      </c>
      <c r="BF23" s="189"/>
      <c r="BG23" s="116">
        <f t="shared" si="10"/>
        <v>7.4</v>
      </c>
      <c r="BH23" s="117">
        <f t="shared" si="11"/>
        <v>7.4</v>
      </c>
      <c r="BI23" s="118" t="str">
        <f t="shared" si="12"/>
        <v>B</v>
      </c>
      <c r="BJ23" s="119">
        <f t="shared" si="13"/>
        <v>3</v>
      </c>
      <c r="BK23" s="119" t="str">
        <f t="shared" si="14"/>
        <v>3.0</v>
      </c>
      <c r="BL23" s="137">
        <v>4</v>
      </c>
      <c r="BM23" s="138">
        <v>4</v>
      </c>
      <c r="BN23" s="148">
        <v>5</v>
      </c>
      <c r="BO23" s="189">
        <v>7</v>
      </c>
      <c r="BP23" s="189"/>
      <c r="BQ23" s="116">
        <f t="shared" si="15"/>
        <v>6.2</v>
      </c>
      <c r="BR23" s="117">
        <f t="shared" si="16"/>
        <v>6.2</v>
      </c>
      <c r="BS23" s="118" t="str">
        <f t="shared" si="17"/>
        <v>C</v>
      </c>
      <c r="BT23" s="119">
        <f t="shared" si="18"/>
        <v>2</v>
      </c>
      <c r="BU23" s="119" t="str">
        <f t="shared" si="19"/>
        <v>2.0</v>
      </c>
      <c r="BV23" s="137">
        <v>2</v>
      </c>
      <c r="BW23" s="138">
        <v>2</v>
      </c>
      <c r="BX23" s="212">
        <v>6.3</v>
      </c>
      <c r="BY23" s="256">
        <v>7</v>
      </c>
      <c r="BZ23" s="256"/>
      <c r="CA23" s="116">
        <f t="shared" si="20"/>
        <v>6.7</v>
      </c>
      <c r="CB23" s="117">
        <f t="shared" si="21"/>
        <v>6.7</v>
      </c>
      <c r="CC23" s="118" t="str">
        <f t="shared" si="22"/>
        <v>C+</v>
      </c>
      <c r="CD23" s="119">
        <f t="shared" si="23"/>
        <v>2.5</v>
      </c>
      <c r="CE23" s="119" t="str">
        <f t="shared" si="24"/>
        <v>2.5</v>
      </c>
      <c r="CF23" s="137">
        <v>2</v>
      </c>
      <c r="CG23" s="138">
        <v>2</v>
      </c>
      <c r="CH23" s="212">
        <v>6.3</v>
      </c>
      <c r="CI23" s="225">
        <v>8</v>
      </c>
      <c r="CJ23" s="225"/>
      <c r="CK23" s="116">
        <f t="shared" si="25"/>
        <v>7.3</v>
      </c>
      <c r="CL23" s="117">
        <f t="shared" si="26"/>
        <v>7.3</v>
      </c>
      <c r="CM23" s="118" t="str">
        <f t="shared" si="27"/>
        <v>B</v>
      </c>
      <c r="CN23" s="119">
        <f t="shared" si="28"/>
        <v>3</v>
      </c>
      <c r="CO23" s="119" t="str">
        <f t="shared" si="29"/>
        <v>3.0</v>
      </c>
      <c r="CP23" s="137">
        <v>1</v>
      </c>
      <c r="CQ23" s="138">
        <v>1</v>
      </c>
      <c r="CR23" s="212">
        <v>6.4</v>
      </c>
      <c r="CS23" s="230">
        <v>7</v>
      </c>
      <c r="CT23" s="230"/>
      <c r="CU23" s="116">
        <f t="shared" si="30"/>
        <v>6.8</v>
      </c>
      <c r="CV23" s="117">
        <f t="shared" si="31"/>
        <v>6.8</v>
      </c>
      <c r="CW23" s="118" t="str">
        <f t="shared" si="32"/>
        <v>C+</v>
      </c>
      <c r="CX23" s="119">
        <f t="shared" si="33"/>
        <v>2.5</v>
      </c>
      <c r="CY23" s="119" t="str">
        <f t="shared" si="0"/>
        <v>2.5</v>
      </c>
      <c r="CZ23" s="137">
        <v>2</v>
      </c>
      <c r="DA23" s="138">
        <v>2</v>
      </c>
      <c r="DB23" s="148">
        <v>5.6</v>
      </c>
      <c r="DC23" s="239">
        <v>7</v>
      </c>
      <c r="DD23" s="239"/>
      <c r="DE23" s="116">
        <f t="shared" si="34"/>
        <v>6.4</v>
      </c>
      <c r="DF23" s="117">
        <f t="shared" si="35"/>
        <v>6.4</v>
      </c>
      <c r="DG23" s="118" t="str">
        <f t="shared" si="36"/>
        <v>C</v>
      </c>
      <c r="DH23" s="119">
        <f t="shared" si="37"/>
        <v>2</v>
      </c>
      <c r="DI23" s="119" t="str">
        <f t="shared" si="1"/>
        <v>2.0</v>
      </c>
      <c r="DJ23" s="137">
        <v>2</v>
      </c>
      <c r="DK23" s="138">
        <v>2</v>
      </c>
      <c r="DL23" s="301">
        <f t="shared" si="38"/>
        <v>13</v>
      </c>
      <c r="DM23" s="310">
        <f t="shared" si="39"/>
        <v>2.5384615384615383</v>
      </c>
      <c r="DN23" s="312" t="str">
        <f t="shared" si="40"/>
        <v>2.54</v>
      </c>
      <c r="DO23" s="296" t="str">
        <f t="shared" si="41"/>
        <v>Lên lớp</v>
      </c>
      <c r="DP23" s="297">
        <f t="shared" si="42"/>
        <v>13</v>
      </c>
      <c r="DQ23" s="298">
        <f t="shared" si="43"/>
        <v>2.5384615384615383</v>
      </c>
      <c r="DR23" s="296" t="str">
        <f t="shared" si="44"/>
        <v>Lên lớp</v>
      </c>
      <c r="DT23" s="148">
        <v>7.8</v>
      </c>
      <c r="DU23" s="239">
        <v>7</v>
      </c>
      <c r="DV23" s="239"/>
      <c r="DW23" s="116">
        <f t="shared" si="45"/>
        <v>7.3</v>
      </c>
      <c r="DX23" s="117">
        <f t="shared" si="46"/>
        <v>7.3</v>
      </c>
      <c r="DY23" s="118" t="str">
        <f t="shared" si="47"/>
        <v>B</v>
      </c>
      <c r="DZ23" s="119">
        <f t="shared" si="48"/>
        <v>3</v>
      </c>
      <c r="EA23" s="119" t="str">
        <f t="shared" si="49"/>
        <v>3.0</v>
      </c>
      <c r="EB23" s="137">
        <v>3</v>
      </c>
      <c r="EC23" s="138">
        <v>3</v>
      </c>
      <c r="ED23" s="148">
        <v>6.1</v>
      </c>
      <c r="EE23" s="239">
        <v>6</v>
      </c>
      <c r="EF23" s="239"/>
      <c r="EG23" s="116">
        <f t="shared" si="50"/>
        <v>6</v>
      </c>
      <c r="EH23" s="117">
        <f t="shared" si="51"/>
        <v>6</v>
      </c>
      <c r="EI23" s="118" t="str">
        <f t="shared" si="52"/>
        <v>C</v>
      </c>
      <c r="EJ23" s="119">
        <f t="shared" si="53"/>
        <v>2</v>
      </c>
      <c r="EK23" s="119" t="str">
        <f t="shared" si="54"/>
        <v>2.0</v>
      </c>
      <c r="EL23" s="137">
        <v>3</v>
      </c>
      <c r="EM23" s="138">
        <v>3</v>
      </c>
      <c r="EN23" s="148">
        <v>6</v>
      </c>
      <c r="EO23" s="494"/>
      <c r="EP23" s="230">
        <v>6</v>
      </c>
      <c r="EQ23" s="116">
        <f t="shared" si="55"/>
        <v>2.4</v>
      </c>
      <c r="ER23" s="117">
        <f t="shared" si="56"/>
        <v>6</v>
      </c>
      <c r="ES23" s="118" t="str">
        <f t="shared" si="57"/>
        <v>C</v>
      </c>
      <c r="ET23" s="119">
        <f t="shared" si="58"/>
        <v>2</v>
      </c>
      <c r="EU23" s="119" t="str">
        <f t="shared" si="59"/>
        <v>2.0</v>
      </c>
      <c r="EV23" s="137">
        <v>2</v>
      </c>
      <c r="EW23" s="138">
        <v>2</v>
      </c>
      <c r="EX23" s="209">
        <v>6.6</v>
      </c>
      <c r="EY23" s="239">
        <v>5</v>
      </c>
      <c r="EZ23" s="239"/>
      <c r="FA23" s="116">
        <f t="shared" si="60"/>
        <v>5.6</v>
      </c>
      <c r="FB23" s="117">
        <f t="shared" si="61"/>
        <v>5.6</v>
      </c>
      <c r="FC23" s="118" t="str">
        <f t="shared" si="62"/>
        <v>C</v>
      </c>
      <c r="FD23" s="119">
        <f t="shared" si="2"/>
        <v>2</v>
      </c>
      <c r="FE23" s="119" t="str">
        <f t="shared" si="3"/>
        <v>2.0</v>
      </c>
      <c r="FF23" s="137">
        <v>3</v>
      </c>
      <c r="FG23" s="138">
        <v>3</v>
      </c>
      <c r="FH23" s="200">
        <v>6.2</v>
      </c>
      <c r="FI23" s="239">
        <v>8</v>
      </c>
      <c r="FJ23" s="239"/>
      <c r="FK23" s="116">
        <f t="shared" si="63"/>
        <v>7.3</v>
      </c>
      <c r="FL23" s="117">
        <f t="shared" si="64"/>
        <v>7.3</v>
      </c>
      <c r="FM23" s="118" t="str">
        <f t="shared" si="65"/>
        <v>B</v>
      </c>
      <c r="FN23" s="119">
        <f t="shared" si="66"/>
        <v>3</v>
      </c>
      <c r="FO23" s="119" t="str">
        <f t="shared" si="67"/>
        <v>3.0</v>
      </c>
      <c r="FP23" s="137">
        <v>2</v>
      </c>
      <c r="FQ23" s="138">
        <v>2</v>
      </c>
      <c r="FR23" s="301">
        <f t="shared" si="68"/>
        <v>13</v>
      </c>
      <c r="FS23" s="310">
        <f t="shared" si="69"/>
        <v>2.3846153846153846</v>
      </c>
      <c r="FT23" s="312" t="str">
        <f t="shared" si="70"/>
        <v>2.38</v>
      </c>
      <c r="FU23" s="189" t="str">
        <f t="shared" si="71"/>
        <v>Lên lớp</v>
      </c>
      <c r="FV23" s="526">
        <f t="shared" si="72"/>
        <v>26</v>
      </c>
      <c r="FW23" s="310">
        <f t="shared" si="73"/>
        <v>2.4615384615384617</v>
      </c>
      <c r="FX23" s="312" t="str">
        <f t="shared" si="74"/>
        <v>2.46</v>
      </c>
      <c r="FY23" s="527">
        <f t="shared" si="75"/>
        <v>26</v>
      </c>
      <c r="FZ23" s="528">
        <f t="shared" si="76"/>
        <v>2.4615384615384617</v>
      </c>
      <c r="GA23" s="529" t="str">
        <f t="shared" si="77"/>
        <v>Lên lớp</v>
      </c>
      <c r="GB23" s="131"/>
      <c r="GC23" s="209">
        <v>6.3</v>
      </c>
      <c r="GD23" s="239">
        <v>8</v>
      </c>
      <c r="GE23" s="239"/>
      <c r="GF23" s="116">
        <f t="shared" si="78"/>
        <v>7.3</v>
      </c>
      <c r="GG23" s="117">
        <f t="shared" si="79"/>
        <v>7.3</v>
      </c>
      <c r="GH23" s="118" t="str">
        <f t="shared" si="80"/>
        <v>B</v>
      </c>
      <c r="GI23" s="119">
        <f t="shared" si="81"/>
        <v>3</v>
      </c>
      <c r="GJ23" s="119" t="str">
        <f t="shared" si="82"/>
        <v>3.0</v>
      </c>
      <c r="GK23" s="137">
        <v>2</v>
      </c>
      <c r="GL23" s="138">
        <v>2</v>
      </c>
      <c r="GM23" s="209">
        <v>6.2</v>
      </c>
      <c r="GN23" s="239">
        <v>7</v>
      </c>
      <c r="GO23" s="239"/>
      <c r="GP23" s="116">
        <f t="shared" si="83"/>
        <v>6.7</v>
      </c>
      <c r="GQ23" s="117">
        <f t="shared" si="84"/>
        <v>6.7</v>
      </c>
      <c r="GR23" s="118" t="str">
        <f t="shared" si="85"/>
        <v>C+</v>
      </c>
      <c r="GS23" s="119">
        <f t="shared" si="86"/>
        <v>2.5</v>
      </c>
      <c r="GT23" s="119" t="str">
        <f t="shared" si="87"/>
        <v>2.5</v>
      </c>
      <c r="GU23" s="137">
        <v>2</v>
      </c>
      <c r="GV23" s="138">
        <v>2</v>
      </c>
      <c r="GW23" s="148">
        <v>6.3</v>
      </c>
      <c r="GX23" s="239">
        <v>8</v>
      </c>
      <c r="GY23" s="239"/>
      <c r="GZ23" s="116">
        <f t="shared" si="88"/>
        <v>7.3</v>
      </c>
      <c r="HA23" s="117">
        <f t="shared" si="89"/>
        <v>7.3</v>
      </c>
      <c r="HB23" s="118" t="str">
        <f t="shared" si="90"/>
        <v>B</v>
      </c>
      <c r="HC23" s="119">
        <f t="shared" si="91"/>
        <v>3</v>
      </c>
      <c r="HD23" s="119" t="str">
        <f t="shared" si="92"/>
        <v>3.0</v>
      </c>
      <c r="HE23" s="137">
        <v>3</v>
      </c>
      <c r="HF23" s="138">
        <v>3</v>
      </c>
      <c r="HG23" s="191">
        <v>5.6</v>
      </c>
      <c r="HH23" s="239">
        <v>6</v>
      </c>
      <c r="HI23" s="239"/>
      <c r="HJ23" s="116">
        <f t="shared" si="93"/>
        <v>5.8</v>
      </c>
      <c r="HK23" s="117">
        <f t="shared" si="94"/>
        <v>5.8</v>
      </c>
      <c r="HL23" s="118" t="str">
        <f t="shared" si="95"/>
        <v>C</v>
      </c>
      <c r="HM23" s="119">
        <f t="shared" si="96"/>
        <v>2</v>
      </c>
      <c r="HN23" s="119" t="str">
        <f t="shared" si="97"/>
        <v>2.0</v>
      </c>
      <c r="HO23" s="137">
        <v>1</v>
      </c>
      <c r="HP23" s="138">
        <v>1</v>
      </c>
      <c r="HQ23" s="148">
        <v>5</v>
      </c>
      <c r="HR23" s="239">
        <v>9</v>
      </c>
      <c r="HS23" s="239"/>
      <c r="HT23" s="116">
        <f t="shared" si="98"/>
        <v>7.4</v>
      </c>
      <c r="HU23" s="117">
        <f t="shared" si="99"/>
        <v>7.4</v>
      </c>
      <c r="HV23" s="118" t="str">
        <f t="shared" si="100"/>
        <v>B</v>
      </c>
      <c r="HW23" s="119">
        <f t="shared" si="101"/>
        <v>3</v>
      </c>
      <c r="HX23" s="119" t="str">
        <f t="shared" si="102"/>
        <v>3.0</v>
      </c>
      <c r="HY23" s="137">
        <v>2</v>
      </c>
      <c r="HZ23" s="138">
        <v>2</v>
      </c>
      <c r="IA23" s="148">
        <v>5</v>
      </c>
      <c r="IB23" s="239">
        <v>7</v>
      </c>
      <c r="IC23" s="215"/>
      <c r="ID23" s="116">
        <f t="shared" si="103"/>
        <v>6.2</v>
      </c>
      <c r="IE23" s="117">
        <f t="shared" si="104"/>
        <v>6.2</v>
      </c>
      <c r="IF23" s="118" t="str">
        <f t="shared" si="105"/>
        <v>C</v>
      </c>
      <c r="IG23" s="119">
        <f t="shared" si="106"/>
        <v>2</v>
      </c>
      <c r="IH23" s="119" t="str">
        <f t="shared" si="107"/>
        <v>2.0</v>
      </c>
      <c r="II23" s="137">
        <v>2</v>
      </c>
      <c r="IJ23" s="138">
        <v>2</v>
      </c>
      <c r="IK23" s="148">
        <v>6.3</v>
      </c>
      <c r="IL23" s="189">
        <v>3</v>
      </c>
      <c r="IM23" s="189"/>
      <c r="IN23" s="116">
        <f t="shared" si="108"/>
        <v>4.3</v>
      </c>
      <c r="IO23" s="117">
        <f t="shared" si="109"/>
        <v>4.3</v>
      </c>
      <c r="IP23" s="118" t="str">
        <f t="shared" si="110"/>
        <v>D</v>
      </c>
      <c r="IQ23" s="119">
        <f t="shared" si="111"/>
        <v>1</v>
      </c>
      <c r="IR23" s="119" t="str">
        <f t="shared" si="112"/>
        <v>1.0</v>
      </c>
      <c r="IS23" s="137">
        <v>3</v>
      </c>
      <c r="IT23" s="138">
        <v>3</v>
      </c>
      <c r="IU23" s="191">
        <v>5.8</v>
      </c>
      <c r="IV23" s="189">
        <v>6</v>
      </c>
      <c r="IW23" s="189"/>
      <c r="IX23" s="116">
        <f t="shared" si="113"/>
        <v>5.9</v>
      </c>
      <c r="IY23" s="117">
        <f t="shared" si="114"/>
        <v>5.9</v>
      </c>
      <c r="IZ23" s="118" t="str">
        <f t="shared" si="115"/>
        <v>C</v>
      </c>
      <c r="JA23" s="119">
        <f t="shared" si="116"/>
        <v>2</v>
      </c>
      <c r="JB23" s="119" t="str">
        <f t="shared" si="117"/>
        <v>2.0</v>
      </c>
      <c r="JC23" s="137">
        <v>2</v>
      </c>
      <c r="JD23" s="138">
        <v>2</v>
      </c>
      <c r="JE23" s="301">
        <f t="shared" si="118"/>
        <v>17</v>
      </c>
      <c r="JF23" s="310">
        <f t="shared" si="119"/>
        <v>2.2941176470588234</v>
      </c>
      <c r="JG23" s="312" t="str">
        <f t="shared" si="120"/>
        <v>2.29</v>
      </c>
      <c r="JH23" s="130"/>
      <c r="JI23" s="130"/>
      <c r="JJ23" s="130"/>
      <c r="JK23" s="130"/>
      <c r="JL23" s="130"/>
      <c r="JM23" s="130"/>
      <c r="JN23" s="130"/>
      <c r="JO23" s="130"/>
      <c r="JP23" s="130"/>
      <c r="JQ23" s="131"/>
      <c r="JR23" s="129"/>
      <c r="JS23" s="130"/>
      <c r="JT23" s="130"/>
      <c r="JU23" s="130"/>
      <c r="JV23" s="130"/>
      <c r="JW23" s="130"/>
      <c r="JX23" s="130"/>
      <c r="JY23" s="130"/>
      <c r="JZ23" s="137">
        <v>2</v>
      </c>
      <c r="KA23" s="131"/>
    </row>
    <row r="24" spans="1:287" ht="18">
      <c r="A24" s="5">
        <v>24</v>
      </c>
      <c r="B24" s="64" t="s">
        <v>268</v>
      </c>
      <c r="C24" s="65" t="s">
        <v>325</v>
      </c>
      <c r="D24" s="69" t="s">
        <v>326</v>
      </c>
      <c r="E24" s="71" t="s">
        <v>327</v>
      </c>
      <c r="F24" s="71"/>
      <c r="G24" s="75" t="s">
        <v>370</v>
      </c>
      <c r="H24" s="66" t="s">
        <v>36</v>
      </c>
      <c r="I24" s="66" t="s">
        <v>46</v>
      </c>
      <c r="J24" s="225" t="s">
        <v>37</v>
      </c>
      <c r="K24" s="361" t="s">
        <v>159</v>
      </c>
      <c r="L24" s="361"/>
      <c r="M24" s="361"/>
      <c r="N24" s="361"/>
      <c r="O24" s="361"/>
      <c r="P24" s="361"/>
      <c r="Q24" s="361"/>
      <c r="R24" s="361"/>
      <c r="S24" s="361"/>
      <c r="T24" s="361"/>
      <c r="U24" s="361"/>
      <c r="V24" s="361"/>
      <c r="W24" s="361"/>
      <c r="X24" s="361"/>
      <c r="Y24" s="361"/>
      <c r="Z24" s="361"/>
      <c r="AA24" s="361"/>
      <c r="AB24" s="361"/>
      <c r="AC24" s="361"/>
      <c r="AD24" s="361"/>
      <c r="AE24" s="361"/>
      <c r="AF24" s="361"/>
      <c r="AG24" s="361"/>
      <c r="AH24" s="361"/>
      <c r="AI24" s="361"/>
      <c r="AJ24" s="361"/>
      <c r="AK24" s="361"/>
      <c r="AL24" s="361"/>
      <c r="AM24" s="361"/>
      <c r="AN24" s="361"/>
      <c r="AO24" s="361"/>
      <c r="AP24" s="361"/>
      <c r="AQ24" s="361"/>
      <c r="AR24" s="361"/>
      <c r="AS24" s="361"/>
      <c r="AT24" s="361"/>
      <c r="AU24" s="361"/>
      <c r="AV24" s="6">
        <v>7</v>
      </c>
      <c r="AW24" s="3" t="str">
        <f t="shared" si="4"/>
        <v>B</v>
      </c>
      <c r="AX24" s="4">
        <f t="shared" si="5"/>
        <v>3</v>
      </c>
      <c r="AY24" s="13" t="str">
        <f t="shared" si="6"/>
        <v>3.0</v>
      </c>
      <c r="AZ24" s="15">
        <v>5</v>
      </c>
      <c r="BA24" s="3" t="str">
        <f t="shared" si="7"/>
        <v>D+</v>
      </c>
      <c r="BB24" s="4">
        <f t="shared" si="8"/>
        <v>1.5</v>
      </c>
      <c r="BC24" s="122" t="str">
        <f t="shared" si="9"/>
        <v>1.5</v>
      </c>
      <c r="BD24" s="191">
        <v>5.7</v>
      </c>
      <c r="BE24" s="189">
        <v>7</v>
      </c>
      <c r="BF24" s="189"/>
      <c r="BG24" s="116">
        <f t="shared" si="10"/>
        <v>6.5</v>
      </c>
      <c r="BH24" s="117">
        <f t="shared" si="11"/>
        <v>6.5</v>
      </c>
      <c r="BI24" s="118" t="str">
        <f t="shared" si="12"/>
        <v>C+</v>
      </c>
      <c r="BJ24" s="119">
        <f t="shared" si="13"/>
        <v>2.5</v>
      </c>
      <c r="BK24" s="119" t="str">
        <f t="shared" si="14"/>
        <v>2.5</v>
      </c>
      <c r="BL24" s="137">
        <v>4</v>
      </c>
      <c r="BM24" s="138">
        <v>4</v>
      </c>
      <c r="BN24" s="148">
        <v>5</v>
      </c>
      <c r="BO24" s="189">
        <v>3</v>
      </c>
      <c r="BP24" s="140">
        <v>6</v>
      </c>
      <c r="BQ24" s="116">
        <f t="shared" si="15"/>
        <v>3.8</v>
      </c>
      <c r="BR24" s="117">
        <f t="shared" si="16"/>
        <v>5.6</v>
      </c>
      <c r="BS24" s="118" t="str">
        <f t="shared" si="17"/>
        <v>C</v>
      </c>
      <c r="BT24" s="119">
        <f t="shared" si="18"/>
        <v>2</v>
      </c>
      <c r="BU24" s="119" t="str">
        <f t="shared" si="19"/>
        <v>2.0</v>
      </c>
      <c r="BV24" s="137">
        <v>2</v>
      </c>
      <c r="BW24" s="138">
        <v>2</v>
      </c>
      <c r="BX24" s="212">
        <v>6</v>
      </c>
      <c r="BY24" s="256">
        <v>5</v>
      </c>
      <c r="BZ24" s="256"/>
      <c r="CA24" s="116">
        <f t="shared" si="20"/>
        <v>5.4</v>
      </c>
      <c r="CB24" s="117">
        <f t="shared" si="21"/>
        <v>5.4</v>
      </c>
      <c r="CC24" s="118" t="str">
        <f t="shared" si="22"/>
        <v>D+</v>
      </c>
      <c r="CD24" s="119">
        <f t="shared" si="23"/>
        <v>1.5</v>
      </c>
      <c r="CE24" s="119" t="str">
        <f t="shared" si="24"/>
        <v>1.5</v>
      </c>
      <c r="CF24" s="137">
        <v>2</v>
      </c>
      <c r="CG24" s="138">
        <v>2</v>
      </c>
      <c r="CH24" s="212">
        <v>7</v>
      </c>
      <c r="CI24" s="225">
        <v>7</v>
      </c>
      <c r="CJ24" s="225"/>
      <c r="CK24" s="116">
        <f t="shared" si="25"/>
        <v>7</v>
      </c>
      <c r="CL24" s="117">
        <f t="shared" si="26"/>
        <v>7</v>
      </c>
      <c r="CM24" s="118" t="str">
        <f t="shared" si="27"/>
        <v>B</v>
      </c>
      <c r="CN24" s="119">
        <f t="shared" si="28"/>
        <v>3</v>
      </c>
      <c r="CO24" s="119" t="str">
        <f t="shared" si="29"/>
        <v>3.0</v>
      </c>
      <c r="CP24" s="137">
        <v>1</v>
      </c>
      <c r="CQ24" s="138">
        <v>1</v>
      </c>
      <c r="CR24" s="212">
        <v>5.6</v>
      </c>
      <c r="CS24" s="230">
        <v>8</v>
      </c>
      <c r="CT24" s="230"/>
      <c r="CU24" s="116">
        <f t="shared" si="30"/>
        <v>7</v>
      </c>
      <c r="CV24" s="117">
        <f t="shared" si="31"/>
        <v>7</v>
      </c>
      <c r="CW24" s="118" t="str">
        <f t="shared" si="32"/>
        <v>B</v>
      </c>
      <c r="CX24" s="119">
        <f t="shared" si="33"/>
        <v>3</v>
      </c>
      <c r="CY24" s="119" t="str">
        <f t="shared" si="0"/>
        <v>3.0</v>
      </c>
      <c r="CZ24" s="137">
        <v>2</v>
      </c>
      <c r="DA24" s="138">
        <v>2</v>
      </c>
      <c r="DB24" s="148">
        <v>5.4</v>
      </c>
      <c r="DC24" s="239">
        <v>6</v>
      </c>
      <c r="DD24" s="239"/>
      <c r="DE24" s="116">
        <f t="shared" si="34"/>
        <v>5.8</v>
      </c>
      <c r="DF24" s="117">
        <f t="shared" si="35"/>
        <v>5.8</v>
      </c>
      <c r="DG24" s="118" t="str">
        <f t="shared" si="36"/>
        <v>C</v>
      </c>
      <c r="DH24" s="119">
        <f t="shared" si="37"/>
        <v>2</v>
      </c>
      <c r="DI24" s="119" t="str">
        <f t="shared" si="1"/>
        <v>2.0</v>
      </c>
      <c r="DJ24" s="137">
        <v>2</v>
      </c>
      <c r="DK24" s="138">
        <v>2</v>
      </c>
      <c r="DL24" s="301">
        <f t="shared" si="38"/>
        <v>13</v>
      </c>
      <c r="DM24" s="310">
        <f t="shared" si="39"/>
        <v>2.3076923076923075</v>
      </c>
      <c r="DN24" s="312" t="str">
        <f t="shared" si="40"/>
        <v>2.31</v>
      </c>
      <c r="DO24" s="296" t="str">
        <f t="shared" si="41"/>
        <v>Lên lớp</v>
      </c>
      <c r="DP24" s="297">
        <f t="shared" si="42"/>
        <v>13</v>
      </c>
      <c r="DQ24" s="298">
        <f t="shared" si="43"/>
        <v>2.3076923076923075</v>
      </c>
      <c r="DR24" s="296" t="str">
        <f t="shared" si="44"/>
        <v>Lên lớp</v>
      </c>
      <c r="DT24" s="148">
        <v>8</v>
      </c>
      <c r="DU24" s="239">
        <v>8</v>
      </c>
      <c r="DV24" s="239"/>
      <c r="DW24" s="116">
        <f t="shared" si="45"/>
        <v>8</v>
      </c>
      <c r="DX24" s="117">
        <f t="shared" si="46"/>
        <v>8</v>
      </c>
      <c r="DY24" s="118" t="str">
        <f t="shared" si="47"/>
        <v>B+</v>
      </c>
      <c r="DZ24" s="119">
        <f t="shared" si="48"/>
        <v>3.5</v>
      </c>
      <c r="EA24" s="119" t="str">
        <f t="shared" si="49"/>
        <v>3.5</v>
      </c>
      <c r="EB24" s="137">
        <v>3</v>
      </c>
      <c r="EC24" s="138">
        <v>3</v>
      </c>
      <c r="ED24" s="148">
        <v>5.3</v>
      </c>
      <c r="EE24" s="239">
        <v>7</v>
      </c>
      <c r="EF24" s="239"/>
      <c r="EG24" s="116">
        <f t="shared" si="50"/>
        <v>6.3</v>
      </c>
      <c r="EH24" s="117">
        <f t="shared" si="51"/>
        <v>6.3</v>
      </c>
      <c r="EI24" s="118" t="str">
        <f t="shared" si="52"/>
        <v>C</v>
      </c>
      <c r="EJ24" s="119">
        <f t="shared" si="53"/>
        <v>2</v>
      </c>
      <c r="EK24" s="119" t="str">
        <f t="shared" si="54"/>
        <v>2.0</v>
      </c>
      <c r="EL24" s="137">
        <v>3</v>
      </c>
      <c r="EM24" s="138">
        <v>3</v>
      </c>
      <c r="EN24" s="148">
        <v>5.6</v>
      </c>
      <c r="EO24" s="230">
        <v>5</v>
      </c>
      <c r="EP24" s="230"/>
      <c r="EQ24" s="116">
        <f t="shared" si="55"/>
        <v>5.2</v>
      </c>
      <c r="ER24" s="117">
        <f t="shared" si="56"/>
        <v>5.2</v>
      </c>
      <c r="ES24" s="118" t="str">
        <f t="shared" si="57"/>
        <v>D+</v>
      </c>
      <c r="ET24" s="119">
        <f t="shared" si="58"/>
        <v>1.5</v>
      </c>
      <c r="EU24" s="119" t="str">
        <f t="shared" si="59"/>
        <v>1.5</v>
      </c>
      <c r="EV24" s="137">
        <v>2</v>
      </c>
      <c r="EW24" s="138">
        <v>2</v>
      </c>
      <c r="EX24" s="209">
        <v>6.4</v>
      </c>
      <c r="EY24" s="239">
        <v>5</v>
      </c>
      <c r="EZ24" s="239"/>
      <c r="FA24" s="116">
        <f t="shared" si="60"/>
        <v>5.6</v>
      </c>
      <c r="FB24" s="117">
        <f t="shared" si="61"/>
        <v>5.6</v>
      </c>
      <c r="FC24" s="118" t="str">
        <f t="shared" si="62"/>
        <v>C</v>
      </c>
      <c r="FD24" s="119">
        <f t="shared" si="2"/>
        <v>2</v>
      </c>
      <c r="FE24" s="119" t="str">
        <f t="shared" si="3"/>
        <v>2.0</v>
      </c>
      <c r="FF24" s="137">
        <v>3</v>
      </c>
      <c r="FG24" s="138">
        <v>3</v>
      </c>
      <c r="FH24" s="200">
        <v>5.4</v>
      </c>
      <c r="FI24" s="239">
        <v>6</v>
      </c>
      <c r="FJ24" s="239"/>
      <c r="FK24" s="116">
        <f t="shared" si="63"/>
        <v>5.8</v>
      </c>
      <c r="FL24" s="117">
        <f t="shared" si="64"/>
        <v>5.8</v>
      </c>
      <c r="FM24" s="118" t="str">
        <f t="shared" si="65"/>
        <v>C</v>
      </c>
      <c r="FN24" s="119">
        <f t="shared" si="66"/>
        <v>2</v>
      </c>
      <c r="FO24" s="119" t="str">
        <f t="shared" si="67"/>
        <v>2.0</v>
      </c>
      <c r="FP24" s="137">
        <v>2</v>
      </c>
      <c r="FQ24" s="138">
        <v>2</v>
      </c>
      <c r="FR24" s="301">
        <f t="shared" si="68"/>
        <v>13</v>
      </c>
      <c r="FS24" s="310">
        <f t="shared" si="69"/>
        <v>2.2692307692307692</v>
      </c>
      <c r="FT24" s="312" t="str">
        <f t="shared" si="70"/>
        <v>2.27</v>
      </c>
      <c r="FU24" s="189" t="str">
        <f t="shared" si="71"/>
        <v>Lên lớp</v>
      </c>
      <c r="FV24" s="526">
        <f t="shared" si="72"/>
        <v>26</v>
      </c>
      <c r="FW24" s="310">
        <f t="shared" si="73"/>
        <v>2.2884615384615383</v>
      </c>
      <c r="FX24" s="312" t="str">
        <f t="shared" si="74"/>
        <v>2.29</v>
      </c>
      <c r="FY24" s="527">
        <f t="shared" si="75"/>
        <v>26</v>
      </c>
      <c r="FZ24" s="528">
        <f t="shared" si="76"/>
        <v>2.2884615384615383</v>
      </c>
      <c r="GA24" s="529" t="str">
        <f t="shared" si="77"/>
        <v>Lên lớp</v>
      </c>
      <c r="GB24" s="131"/>
      <c r="GC24" s="209">
        <v>7</v>
      </c>
      <c r="GD24" s="239">
        <v>6</v>
      </c>
      <c r="GE24" s="239"/>
      <c r="GF24" s="116">
        <f t="shared" si="78"/>
        <v>6.4</v>
      </c>
      <c r="GG24" s="117">
        <f t="shared" si="79"/>
        <v>6.4</v>
      </c>
      <c r="GH24" s="118" t="str">
        <f t="shared" si="80"/>
        <v>C</v>
      </c>
      <c r="GI24" s="119">
        <f t="shared" si="81"/>
        <v>2</v>
      </c>
      <c r="GJ24" s="119" t="str">
        <f t="shared" si="82"/>
        <v>2.0</v>
      </c>
      <c r="GK24" s="137">
        <v>2</v>
      </c>
      <c r="GL24" s="138">
        <v>2</v>
      </c>
      <c r="GM24" s="209">
        <v>6.6</v>
      </c>
      <c r="GN24" s="239">
        <v>8</v>
      </c>
      <c r="GO24" s="239"/>
      <c r="GP24" s="116">
        <f t="shared" si="83"/>
        <v>7.4</v>
      </c>
      <c r="GQ24" s="117">
        <f t="shared" si="84"/>
        <v>7.4</v>
      </c>
      <c r="GR24" s="118" t="str">
        <f t="shared" si="85"/>
        <v>B</v>
      </c>
      <c r="GS24" s="119">
        <f t="shared" si="86"/>
        <v>3</v>
      </c>
      <c r="GT24" s="119" t="str">
        <f t="shared" si="87"/>
        <v>3.0</v>
      </c>
      <c r="GU24" s="137">
        <v>2</v>
      </c>
      <c r="GV24" s="138">
        <v>2</v>
      </c>
      <c r="GW24" s="148">
        <v>6.7</v>
      </c>
      <c r="GX24" s="239">
        <v>7</v>
      </c>
      <c r="GY24" s="239"/>
      <c r="GZ24" s="116">
        <f t="shared" si="88"/>
        <v>6.9</v>
      </c>
      <c r="HA24" s="117">
        <f t="shared" si="89"/>
        <v>6.9</v>
      </c>
      <c r="HB24" s="118" t="str">
        <f t="shared" si="90"/>
        <v>C+</v>
      </c>
      <c r="HC24" s="119">
        <f t="shared" si="91"/>
        <v>2.5</v>
      </c>
      <c r="HD24" s="119" t="str">
        <f t="shared" si="92"/>
        <v>2.5</v>
      </c>
      <c r="HE24" s="137">
        <v>3</v>
      </c>
      <c r="HF24" s="138">
        <v>3</v>
      </c>
      <c r="HG24" s="191">
        <v>6.4</v>
      </c>
      <c r="HH24" s="239">
        <v>5</v>
      </c>
      <c r="HI24" s="239"/>
      <c r="HJ24" s="116">
        <f t="shared" si="93"/>
        <v>5.6</v>
      </c>
      <c r="HK24" s="117">
        <f t="shared" si="94"/>
        <v>5.6</v>
      </c>
      <c r="HL24" s="118" t="str">
        <f t="shared" si="95"/>
        <v>C</v>
      </c>
      <c r="HM24" s="119">
        <f t="shared" si="96"/>
        <v>2</v>
      </c>
      <c r="HN24" s="119" t="str">
        <f t="shared" si="97"/>
        <v>2.0</v>
      </c>
      <c r="HO24" s="137">
        <v>1</v>
      </c>
      <c r="HP24" s="138">
        <v>1</v>
      </c>
      <c r="HQ24" s="148">
        <v>5.8</v>
      </c>
      <c r="HR24" s="239">
        <v>8</v>
      </c>
      <c r="HS24" s="239"/>
      <c r="HT24" s="116">
        <f t="shared" si="98"/>
        <v>7.1</v>
      </c>
      <c r="HU24" s="117">
        <f t="shared" si="99"/>
        <v>7.1</v>
      </c>
      <c r="HV24" s="118" t="str">
        <f t="shared" si="100"/>
        <v>B</v>
      </c>
      <c r="HW24" s="119">
        <f t="shared" si="101"/>
        <v>3</v>
      </c>
      <c r="HX24" s="119" t="str">
        <f t="shared" si="102"/>
        <v>3.0</v>
      </c>
      <c r="HY24" s="137">
        <v>2</v>
      </c>
      <c r="HZ24" s="138">
        <v>2</v>
      </c>
      <c r="IA24" s="148">
        <v>5</v>
      </c>
      <c r="IB24" s="239">
        <v>6</v>
      </c>
      <c r="IC24" s="215"/>
      <c r="ID24" s="116">
        <f t="shared" si="103"/>
        <v>5.6</v>
      </c>
      <c r="IE24" s="117">
        <f t="shared" si="104"/>
        <v>5.6</v>
      </c>
      <c r="IF24" s="118" t="str">
        <f t="shared" si="105"/>
        <v>C</v>
      </c>
      <c r="IG24" s="119">
        <f t="shared" si="106"/>
        <v>2</v>
      </c>
      <c r="IH24" s="119" t="str">
        <f t="shared" si="107"/>
        <v>2.0</v>
      </c>
      <c r="II24" s="137">
        <v>2</v>
      </c>
      <c r="IJ24" s="138">
        <v>2</v>
      </c>
      <c r="IK24" s="148">
        <v>6.7</v>
      </c>
      <c r="IL24" s="189">
        <v>6</v>
      </c>
      <c r="IM24" s="189"/>
      <c r="IN24" s="116">
        <f t="shared" si="108"/>
        <v>6.3</v>
      </c>
      <c r="IO24" s="117">
        <f t="shared" si="109"/>
        <v>6.3</v>
      </c>
      <c r="IP24" s="118" t="str">
        <f t="shared" si="110"/>
        <v>C</v>
      </c>
      <c r="IQ24" s="119">
        <f t="shared" si="111"/>
        <v>2</v>
      </c>
      <c r="IR24" s="119" t="str">
        <f t="shared" si="112"/>
        <v>2.0</v>
      </c>
      <c r="IS24" s="137">
        <v>3</v>
      </c>
      <c r="IT24" s="138">
        <v>3</v>
      </c>
      <c r="IU24" s="191">
        <v>5</v>
      </c>
      <c r="IV24" s="189">
        <v>7</v>
      </c>
      <c r="IW24" s="189"/>
      <c r="IX24" s="116">
        <f t="shared" si="113"/>
        <v>6.2</v>
      </c>
      <c r="IY24" s="117">
        <f t="shared" si="114"/>
        <v>6.2</v>
      </c>
      <c r="IZ24" s="118" t="str">
        <f t="shared" si="115"/>
        <v>C</v>
      </c>
      <c r="JA24" s="119">
        <f t="shared" si="116"/>
        <v>2</v>
      </c>
      <c r="JB24" s="119" t="str">
        <f t="shared" si="117"/>
        <v>2.0</v>
      </c>
      <c r="JC24" s="137">
        <v>2</v>
      </c>
      <c r="JD24" s="138">
        <v>2</v>
      </c>
      <c r="JE24" s="301">
        <f t="shared" si="118"/>
        <v>17</v>
      </c>
      <c r="JF24" s="310">
        <f t="shared" si="119"/>
        <v>2.3235294117647061</v>
      </c>
      <c r="JG24" s="312" t="str">
        <f t="shared" si="120"/>
        <v>2.32</v>
      </c>
      <c r="JH24" s="130"/>
      <c r="JI24" s="130"/>
      <c r="JJ24" s="130"/>
      <c r="JK24" s="130"/>
      <c r="JL24" s="130"/>
      <c r="JM24" s="130"/>
      <c r="JN24" s="130"/>
      <c r="JO24" s="130"/>
      <c r="JP24" s="130"/>
      <c r="JQ24" s="131"/>
      <c r="JR24" s="129"/>
      <c r="JS24" s="130"/>
      <c r="JT24" s="130"/>
      <c r="JU24" s="130"/>
      <c r="JV24" s="130"/>
      <c r="JW24" s="130"/>
      <c r="JX24" s="130"/>
      <c r="JY24" s="130"/>
      <c r="JZ24" s="137">
        <v>2</v>
      </c>
      <c r="KA24" s="131"/>
    </row>
    <row r="25" spans="1:287" ht="18">
      <c r="A25" s="5">
        <v>25</v>
      </c>
      <c r="B25" s="64" t="s">
        <v>268</v>
      </c>
      <c r="C25" s="65" t="s">
        <v>328</v>
      </c>
      <c r="D25" s="69" t="s">
        <v>329</v>
      </c>
      <c r="E25" s="71" t="s">
        <v>330</v>
      </c>
      <c r="F25" s="71"/>
      <c r="G25" s="74" t="s">
        <v>371</v>
      </c>
      <c r="H25" s="66" t="s">
        <v>36</v>
      </c>
      <c r="I25" s="66" t="s">
        <v>46</v>
      </c>
      <c r="J25" s="225" t="s">
        <v>37</v>
      </c>
      <c r="K25" s="361" t="s">
        <v>159</v>
      </c>
      <c r="L25" s="361"/>
      <c r="M25" s="361"/>
      <c r="N25" s="361"/>
      <c r="O25" s="361"/>
      <c r="P25" s="361"/>
      <c r="Q25" s="361"/>
      <c r="R25" s="361"/>
      <c r="S25" s="361"/>
      <c r="T25" s="361"/>
      <c r="U25" s="361"/>
      <c r="V25" s="361"/>
      <c r="W25" s="361"/>
      <c r="X25" s="361"/>
      <c r="Y25" s="361"/>
      <c r="Z25" s="361"/>
      <c r="AA25" s="361"/>
      <c r="AB25" s="361"/>
      <c r="AC25" s="361"/>
      <c r="AD25" s="361"/>
      <c r="AE25" s="361"/>
      <c r="AF25" s="361"/>
      <c r="AG25" s="361"/>
      <c r="AH25" s="361"/>
      <c r="AI25" s="361"/>
      <c r="AJ25" s="361"/>
      <c r="AK25" s="361"/>
      <c r="AL25" s="361"/>
      <c r="AM25" s="361"/>
      <c r="AN25" s="361"/>
      <c r="AO25" s="361"/>
      <c r="AP25" s="361"/>
      <c r="AQ25" s="361"/>
      <c r="AR25" s="361"/>
      <c r="AS25" s="361"/>
      <c r="AT25" s="361"/>
      <c r="AU25" s="361"/>
      <c r="AV25" s="6">
        <v>6</v>
      </c>
      <c r="AW25" s="3" t="str">
        <f t="shared" si="4"/>
        <v>C</v>
      </c>
      <c r="AX25" s="4">
        <f t="shared" si="5"/>
        <v>2</v>
      </c>
      <c r="AY25" s="13" t="str">
        <f t="shared" si="6"/>
        <v>2.0</v>
      </c>
      <c r="AZ25" s="104"/>
      <c r="BA25" s="3" t="str">
        <f t="shared" si="7"/>
        <v>F</v>
      </c>
      <c r="BB25" s="4">
        <f t="shared" si="8"/>
        <v>0</v>
      </c>
      <c r="BC25" s="122" t="str">
        <f t="shared" si="9"/>
        <v>0.0</v>
      </c>
      <c r="BD25" s="191">
        <v>7</v>
      </c>
      <c r="BE25" s="189">
        <v>6</v>
      </c>
      <c r="BF25" s="189"/>
      <c r="BG25" s="116">
        <f t="shared" si="10"/>
        <v>6.4</v>
      </c>
      <c r="BH25" s="117">
        <f t="shared" si="11"/>
        <v>6.4</v>
      </c>
      <c r="BI25" s="118" t="str">
        <f t="shared" si="12"/>
        <v>C</v>
      </c>
      <c r="BJ25" s="119">
        <f t="shared" si="13"/>
        <v>2</v>
      </c>
      <c r="BK25" s="119" t="str">
        <f t="shared" si="14"/>
        <v>2.0</v>
      </c>
      <c r="BL25" s="137">
        <v>4</v>
      </c>
      <c r="BM25" s="138">
        <v>4</v>
      </c>
      <c r="BN25" s="148">
        <v>7.7</v>
      </c>
      <c r="BO25" s="189">
        <v>7</v>
      </c>
      <c r="BP25" s="189"/>
      <c r="BQ25" s="116">
        <f t="shared" si="15"/>
        <v>7.3</v>
      </c>
      <c r="BR25" s="117">
        <f t="shared" si="16"/>
        <v>7.3</v>
      </c>
      <c r="BS25" s="118" t="str">
        <f t="shared" si="17"/>
        <v>B</v>
      </c>
      <c r="BT25" s="119">
        <f t="shared" si="18"/>
        <v>3</v>
      </c>
      <c r="BU25" s="119" t="str">
        <f t="shared" si="19"/>
        <v>3.0</v>
      </c>
      <c r="BV25" s="137">
        <v>2</v>
      </c>
      <c r="BW25" s="138">
        <v>2</v>
      </c>
      <c r="BX25" s="212">
        <v>6.7</v>
      </c>
      <c r="BY25" s="256">
        <v>6</v>
      </c>
      <c r="BZ25" s="256"/>
      <c r="CA25" s="116">
        <f t="shared" si="20"/>
        <v>6.3</v>
      </c>
      <c r="CB25" s="117">
        <f t="shared" si="21"/>
        <v>6.3</v>
      </c>
      <c r="CC25" s="118" t="str">
        <f t="shared" si="22"/>
        <v>C</v>
      </c>
      <c r="CD25" s="119">
        <f t="shared" si="23"/>
        <v>2</v>
      </c>
      <c r="CE25" s="119" t="str">
        <f t="shared" si="24"/>
        <v>2.0</v>
      </c>
      <c r="CF25" s="137">
        <v>2</v>
      </c>
      <c r="CG25" s="138">
        <v>2</v>
      </c>
      <c r="CH25" s="212">
        <v>7.3</v>
      </c>
      <c r="CI25" s="225">
        <v>8</v>
      </c>
      <c r="CJ25" s="225"/>
      <c r="CK25" s="116">
        <f t="shared" si="25"/>
        <v>7.7</v>
      </c>
      <c r="CL25" s="117">
        <f t="shared" si="26"/>
        <v>7.7</v>
      </c>
      <c r="CM25" s="118" t="str">
        <f t="shared" si="27"/>
        <v>B</v>
      </c>
      <c r="CN25" s="119">
        <f t="shared" si="28"/>
        <v>3</v>
      </c>
      <c r="CO25" s="119" t="str">
        <f t="shared" si="29"/>
        <v>3.0</v>
      </c>
      <c r="CP25" s="137">
        <v>1</v>
      </c>
      <c r="CQ25" s="138">
        <v>1</v>
      </c>
      <c r="CR25" s="212">
        <v>7.8</v>
      </c>
      <c r="CS25" s="230">
        <v>8</v>
      </c>
      <c r="CT25" s="230"/>
      <c r="CU25" s="116">
        <f t="shared" si="30"/>
        <v>7.9</v>
      </c>
      <c r="CV25" s="117">
        <f t="shared" si="31"/>
        <v>7.9</v>
      </c>
      <c r="CW25" s="118" t="str">
        <f t="shared" si="32"/>
        <v>B</v>
      </c>
      <c r="CX25" s="119">
        <f t="shared" si="33"/>
        <v>3</v>
      </c>
      <c r="CY25" s="119" t="str">
        <f t="shared" si="0"/>
        <v>3.0</v>
      </c>
      <c r="CZ25" s="137">
        <v>2</v>
      </c>
      <c r="DA25" s="138">
        <v>2</v>
      </c>
      <c r="DB25" s="148">
        <v>6.4</v>
      </c>
      <c r="DC25" s="239">
        <v>7</v>
      </c>
      <c r="DD25" s="239"/>
      <c r="DE25" s="116">
        <f t="shared" si="34"/>
        <v>6.8</v>
      </c>
      <c r="DF25" s="117">
        <f t="shared" si="35"/>
        <v>6.8</v>
      </c>
      <c r="DG25" s="118" t="str">
        <f t="shared" si="36"/>
        <v>C+</v>
      </c>
      <c r="DH25" s="119">
        <f t="shared" si="37"/>
        <v>2.5</v>
      </c>
      <c r="DI25" s="119" t="str">
        <f t="shared" si="1"/>
        <v>2.5</v>
      </c>
      <c r="DJ25" s="137">
        <v>2</v>
      </c>
      <c r="DK25" s="138">
        <v>2</v>
      </c>
      <c r="DL25" s="301">
        <f t="shared" si="38"/>
        <v>13</v>
      </c>
      <c r="DM25" s="310">
        <f t="shared" si="39"/>
        <v>2.4615384615384617</v>
      </c>
      <c r="DN25" s="312" t="str">
        <f t="shared" si="40"/>
        <v>2.46</v>
      </c>
      <c r="DO25" s="296" t="str">
        <f t="shared" si="41"/>
        <v>Lên lớp</v>
      </c>
      <c r="DP25" s="297">
        <f t="shared" si="42"/>
        <v>13</v>
      </c>
      <c r="DQ25" s="298">
        <f t="shared" si="43"/>
        <v>2.4615384615384617</v>
      </c>
      <c r="DR25" s="296" t="str">
        <f t="shared" si="44"/>
        <v>Lên lớp</v>
      </c>
      <c r="DT25" s="148">
        <v>7.6</v>
      </c>
      <c r="DU25" s="239">
        <v>9</v>
      </c>
      <c r="DV25" s="239"/>
      <c r="DW25" s="116">
        <f t="shared" si="45"/>
        <v>8.4</v>
      </c>
      <c r="DX25" s="117">
        <f t="shared" si="46"/>
        <v>8.4</v>
      </c>
      <c r="DY25" s="118" t="str">
        <f t="shared" si="47"/>
        <v>B+</v>
      </c>
      <c r="DZ25" s="119">
        <f t="shared" si="48"/>
        <v>3.5</v>
      </c>
      <c r="EA25" s="119" t="str">
        <f t="shared" si="49"/>
        <v>3.5</v>
      </c>
      <c r="EB25" s="137">
        <v>3</v>
      </c>
      <c r="EC25" s="138">
        <v>3</v>
      </c>
      <c r="ED25" s="148">
        <v>7.3</v>
      </c>
      <c r="EE25" s="239">
        <v>6</v>
      </c>
      <c r="EF25" s="239"/>
      <c r="EG25" s="116">
        <f t="shared" si="50"/>
        <v>6.5</v>
      </c>
      <c r="EH25" s="117">
        <f t="shared" si="51"/>
        <v>6.5</v>
      </c>
      <c r="EI25" s="118" t="str">
        <f t="shared" si="52"/>
        <v>C+</v>
      </c>
      <c r="EJ25" s="119">
        <f t="shared" si="53"/>
        <v>2.5</v>
      </c>
      <c r="EK25" s="119" t="str">
        <f t="shared" si="54"/>
        <v>2.5</v>
      </c>
      <c r="EL25" s="137">
        <v>3</v>
      </c>
      <c r="EM25" s="138">
        <v>3</v>
      </c>
      <c r="EN25" s="148">
        <v>7.2</v>
      </c>
      <c r="EO25" s="230">
        <v>4</v>
      </c>
      <c r="EP25" s="230"/>
      <c r="EQ25" s="116">
        <f t="shared" si="55"/>
        <v>5.3</v>
      </c>
      <c r="ER25" s="117">
        <f t="shared" si="56"/>
        <v>5.3</v>
      </c>
      <c r="ES25" s="118" t="str">
        <f t="shared" si="57"/>
        <v>D+</v>
      </c>
      <c r="ET25" s="119">
        <f t="shared" si="58"/>
        <v>1.5</v>
      </c>
      <c r="EU25" s="119" t="str">
        <f t="shared" si="59"/>
        <v>1.5</v>
      </c>
      <c r="EV25" s="137">
        <v>2</v>
      </c>
      <c r="EW25" s="138">
        <v>2</v>
      </c>
      <c r="EX25" s="209">
        <v>8.4</v>
      </c>
      <c r="EY25" s="239">
        <v>5</v>
      </c>
      <c r="EZ25" s="239"/>
      <c r="FA25" s="116">
        <f t="shared" si="60"/>
        <v>6.4</v>
      </c>
      <c r="FB25" s="117">
        <f t="shared" si="61"/>
        <v>6.4</v>
      </c>
      <c r="FC25" s="118" t="str">
        <f t="shared" si="62"/>
        <v>C</v>
      </c>
      <c r="FD25" s="119">
        <f t="shared" si="2"/>
        <v>2</v>
      </c>
      <c r="FE25" s="119" t="str">
        <f t="shared" si="3"/>
        <v>2.0</v>
      </c>
      <c r="FF25" s="137">
        <v>3</v>
      </c>
      <c r="FG25" s="138">
        <v>3</v>
      </c>
      <c r="FH25" s="200">
        <v>7.2</v>
      </c>
      <c r="FI25" s="239">
        <v>7</v>
      </c>
      <c r="FJ25" s="239"/>
      <c r="FK25" s="116">
        <f t="shared" si="63"/>
        <v>7.1</v>
      </c>
      <c r="FL25" s="117">
        <f t="shared" si="64"/>
        <v>7.1</v>
      </c>
      <c r="FM25" s="118" t="str">
        <f t="shared" si="65"/>
        <v>B</v>
      </c>
      <c r="FN25" s="119">
        <f t="shared" si="66"/>
        <v>3</v>
      </c>
      <c r="FO25" s="119" t="str">
        <f t="shared" si="67"/>
        <v>3.0</v>
      </c>
      <c r="FP25" s="137">
        <v>2</v>
      </c>
      <c r="FQ25" s="138">
        <v>2</v>
      </c>
      <c r="FR25" s="301">
        <f t="shared" si="68"/>
        <v>13</v>
      </c>
      <c r="FS25" s="310">
        <f t="shared" si="69"/>
        <v>2.5384615384615383</v>
      </c>
      <c r="FT25" s="312" t="str">
        <f t="shared" si="70"/>
        <v>2.54</v>
      </c>
      <c r="FU25" s="189" t="str">
        <f t="shared" si="71"/>
        <v>Lên lớp</v>
      </c>
      <c r="FV25" s="526">
        <f t="shared" si="72"/>
        <v>26</v>
      </c>
      <c r="FW25" s="310">
        <f t="shared" si="73"/>
        <v>2.5</v>
      </c>
      <c r="FX25" s="312" t="str">
        <f t="shared" si="74"/>
        <v>2.50</v>
      </c>
      <c r="FY25" s="527">
        <f t="shared" si="75"/>
        <v>26</v>
      </c>
      <c r="FZ25" s="528">
        <f t="shared" si="76"/>
        <v>2.5</v>
      </c>
      <c r="GA25" s="529" t="str">
        <f t="shared" si="77"/>
        <v>Lên lớp</v>
      </c>
      <c r="GB25" s="131"/>
      <c r="GC25" s="209">
        <v>7.3</v>
      </c>
      <c r="GD25" s="239">
        <v>8</v>
      </c>
      <c r="GE25" s="239"/>
      <c r="GF25" s="116">
        <f t="shared" si="78"/>
        <v>7.7</v>
      </c>
      <c r="GG25" s="117">
        <f t="shared" si="79"/>
        <v>7.7</v>
      </c>
      <c r="GH25" s="118" t="str">
        <f t="shared" si="80"/>
        <v>B</v>
      </c>
      <c r="GI25" s="119">
        <f t="shared" si="81"/>
        <v>3</v>
      </c>
      <c r="GJ25" s="119" t="str">
        <f t="shared" si="82"/>
        <v>3.0</v>
      </c>
      <c r="GK25" s="137">
        <v>2</v>
      </c>
      <c r="GL25" s="138">
        <v>2</v>
      </c>
      <c r="GM25" s="209">
        <v>6.2</v>
      </c>
      <c r="GN25" s="239">
        <v>9</v>
      </c>
      <c r="GO25" s="239"/>
      <c r="GP25" s="116">
        <f t="shared" si="83"/>
        <v>7.9</v>
      </c>
      <c r="GQ25" s="117">
        <f t="shared" si="84"/>
        <v>7.9</v>
      </c>
      <c r="GR25" s="118" t="str">
        <f t="shared" si="85"/>
        <v>B</v>
      </c>
      <c r="GS25" s="119">
        <f t="shared" si="86"/>
        <v>3</v>
      </c>
      <c r="GT25" s="119" t="str">
        <f t="shared" si="87"/>
        <v>3.0</v>
      </c>
      <c r="GU25" s="137">
        <v>2</v>
      </c>
      <c r="GV25" s="138">
        <v>2</v>
      </c>
      <c r="GW25" s="148">
        <v>6.5</v>
      </c>
      <c r="GX25" s="239">
        <v>6</v>
      </c>
      <c r="GY25" s="239"/>
      <c r="GZ25" s="116">
        <f t="shared" si="88"/>
        <v>6.2</v>
      </c>
      <c r="HA25" s="117">
        <f t="shared" si="89"/>
        <v>6.2</v>
      </c>
      <c r="HB25" s="118" t="str">
        <f t="shared" si="90"/>
        <v>C</v>
      </c>
      <c r="HC25" s="119">
        <f t="shared" si="91"/>
        <v>2</v>
      </c>
      <c r="HD25" s="119" t="str">
        <f t="shared" si="92"/>
        <v>2.0</v>
      </c>
      <c r="HE25" s="137">
        <v>3</v>
      </c>
      <c r="HF25" s="138">
        <v>3</v>
      </c>
      <c r="HG25" s="191">
        <v>8.6</v>
      </c>
      <c r="HH25" s="239">
        <v>9</v>
      </c>
      <c r="HI25" s="239"/>
      <c r="HJ25" s="116">
        <f t="shared" si="93"/>
        <v>8.8000000000000007</v>
      </c>
      <c r="HK25" s="117">
        <f t="shared" si="94"/>
        <v>8.8000000000000007</v>
      </c>
      <c r="HL25" s="118" t="str">
        <f t="shared" si="95"/>
        <v>A</v>
      </c>
      <c r="HM25" s="119">
        <f t="shared" si="96"/>
        <v>4</v>
      </c>
      <c r="HN25" s="119" t="str">
        <f t="shared" si="97"/>
        <v>4.0</v>
      </c>
      <c r="HO25" s="137">
        <v>1</v>
      </c>
      <c r="HP25" s="138">
        <v>1</v>
      </c>
      <c r="HQ25" s="148">
        <v>6</v>
      </c>
      <c r="HR25" s="239">
        <v>8</v>
      </c>
      <c r="HS25" s="239"/>
      <c r="HT25" s="116">
        <f t="shared" si="98"/>
        <v>7.2</v>
      </c>
      <c r="HU25" s="117">
        <f t="shared" si="99"/>
        <v>7.2</v>
      </c>
      <c r="HV25" s="118" t="str">
        <f t="shared" si="100"/>
        <v>B</v>
      </c>
      <c r="HW25" s="119">
        <f t="shared" si="101"/>
        <v>3</v>
      </c>
      <c r="HX25" s="119" t="str">
        <f t="shared" si="102"/>
        <v>3.0</v>
      </c>
      <c r="HY25" s="137">
        <v>2</v>
      </c>
      <c r="HZ25" s="138">
        <v>2</v>
      </c>
      <c r="IA25" s="148">
        <v>6.6</v>
      </c>
      <c r="IB25" s="239">
        <v>7</v>
      </c>
      <c r="IC25" s="215"/>
      <c r="ID25" s="116">
        <f t="shared" si="103"/>
        <v>6.8</v>
      </c>
      <c r="IE25" s="117">
        <f t="shared" si="104"/>
        <v>6.8</v>
      </c>
      <c r="IF25" s="118" t="str">
        <f t="shared" si="105"/>
        <v>C+</v>
      </c>
      <c r="IG25" s="119">
        <f t="shared" si="106"/>
        <v>2.5</v>
      </c>
      <c r="IH25" s="119" t="str">
        <f t="shared" si="107"/>
        <v>2.5</v>
      </c>
      <c r="II25" s="137">
        <v>2</v>
      </c>
      <c r="IJ25" s="138">
        <v>2</v>
      </c>
      <c r="IK25" s="148">
        <v>7</v>
      </c>
      <c r="IL25" s="189">
        <v>8</v>
      </c>
      <c r="IM25" s="189"/>
      <c r="IN25" s="116">
        <f t="shared" si="108"/>
        <v>7.6</v>
      </c>
      <c r="IO25" s="117">
        <f t="shared" si="109"/>
        <v>7.6</v>
      </c>
      <c r="IP25" s="118" t="str">
        <f t="shared" si="110"/>
        <v>B</v>
      </c>
      <c r="IQ25" s="119">
        <f t="shared" si="111"/>
        <v>3</v>
      </c>
      <c r="IR25" s="119" t="str">
        <f t="shared" si="112"/>
        <v>3.0</v>
      </c>
      <c r="IS25" s="137">
        <v>3</v>
      </c>
      <c r="IT25" s="138">
        <v>3</v>
      </c>
      <c r="IU25" s="191">
        <v>6.6</v>
      </c>
      <c r="IV25" s="189">
        <v>5</v>
      </c>
      <c r="IW25" s="189"/>
      <c r="IX25" s="116">
        <f t="shared" si="113"/>
        <v>5.6</v>
      </c>
      <c r="IY25" s="117">
        <f t="shared" si="114"/>
        <v>5.6</v>
      </c>
      <c r="IZ25" s="118" t="str">
        <f t="shared" si="115"/>
        <v>C</v>
      </c>
      <c r="JA25" s="119">
        <f t="shared" si="116"/>
        <v>2</v>
      </c>
      <c r="JB25" s="119" t="str">
        <f t="shared" si="117"/>
        <v>2.0</v>
      </c>
      <c r="JC25" s="137">
        <v>2</v>
      </c>
      <c r="JD25" s="138">
        <v>2</v>
      </c>
      <c r="JE25" s="301">
        <f t="shared" si="118"/>
        <v>17</v>
      </c>
      <c r="JF25" s="310">
        <f t="shared" si="119"/>
        <v>2.7058823529411766</v>
      </c>
      <c r="JG25" s="312" t="str">
        <f t="shared" si="120"/>
        <v>2.71</v>
      </c>
      <c r="JH25" s="130"/>
      <c r="JI25" s="130"/>
      <c r="JJ25" s="130"/>
      <c r="JK25" s="130"/>
      <c r="JL25" s="130"/>
      <c r="JM25" s="130"/>
      <c r="JN25" s="130"/>
      <c r="JO25" s="130"/>
      <c r="JP25" s="130"/>
      <c r="JQ25" s="131"/>
      <c r="JR25" s="129"/>
      <c r="JS25" s="130"/>
      <c r="JT25" s="130"/>
      <c r="JU25" s="130"/>
      <c r="JV25" s="130"/>
      <c r="JW25" s="130"/>
      <c r="JX25" s="130"/>
      <c r="JY25" s="130"/>
      <c r="JZ25" s="137">
        <v>2</v>
      </c>
      <c r="KA25" s="131"/>
    </row>
    <row r="26" spans="1:287" ht="18">
      <c r="A26" s="5">
        <v>26</v>
      </c>
      <c r="B26" s="64" t="s">
        <v>268</v>
      </c>
      <c r="C26" s="65" t="s">
        <v>331</v>
      </c>
      <c r="D26" s="69" t="s">
        <v>332</v>
      </c>
      <c r="E26" s="71" t="s">
        <v>22</v>
      </c>
      <c r="F26" s="71"/>
      <c r="G26" s="75" t="s">
        <v>372</v>
      </c>
      <c r="H26" s="66" t="s">
        <v>36</v>
      </c>
      <c r="I26" s="66" t="s">
        <v>46</v>
      </c>
      <c r="J26" s="225" t="s">
        <v>37</v>
      </c>
      <c r="K26" s="361" t="s">
        <v>159</v>
      </c>
      <c r="L26" s="361"/>
      <c r="M26" s="361"/>
      <c r="N26" s="361"/>
      <c r="O26" s="361"/>
      <c r="P26" s="361"/>
      <c r="Q26" s="361"/>
      <c r="R26" s="361"/>
      <c r="S26" s="361"/>
      <c r="T26" s="361"/>
      <c r="U26" s="361"/>
      <c r="V26" s="361"/>
      <c r="W26" s="361"/>
      <c r="X26" s="361"/>
      <c r="Y26" s="361"/>
      <c r="Z26" s="361"/>
      <c r="AA26" s="361"/>
      <c r="AB26" s="361"/>
      <c r="AC26" s="361"/>
      <c r="AD26" s="361"/>
      <c r="AE26" s="361"/>
      <c r="AF26" s="361"/>
      <c r="AG26" s="361"/>
      <c r="AH26" s="361"/>
      <c r="AI26" s="361"/>
      <c r="AJ26" s="361"/>
      <c r="AK26" s="361"/>
      <c r="AL26" s="361"/>
      <c r="AM26" s="361"/>
      <c r="AN26" s="361"/>
      <c r="AO26" s="361"/>
      <c r="AP26" s="361"/>
      <c r="AQ26" s="361"/>
      <c r="AR26" s="361"/>
      <c r="AS26" s="361"/>
      <c r="AT26" s="361"/>
      <c r="AU26" s="361"/>
      <c r="AV26" s="6">
        <v>7</v>
      </c>
      <c r="AW26" s="3" t="str">
        <f t="shared" si="4"/>
        <v>B</v>
      </c>
      <c r="AX26" s="4">
        <f t="shared" si="5"/>
        <v>3</v>
      </c>
      <c r="AY26" s="13" t="str">
        <f t="shared" si="6"/>
        <v>3.0</v>
      </c>
      <c r="AZ26" s="15">
        <v>6</v>
      </c>
      <c r="BA26" s="3" t="str">
        <f t="shared" si="7"/>
        <v>C</v>
      </c>
      <c r="BB26" s="4">
        <f t="shared" si="8"/>
        <v>2</v>
      </c>
      <c r="BC26" s="122" t="str">
        <f t="shared" si="9"/>
        <v>2.0</v>
      </c>
      <c r="BD26" s="191">
        <v>6.8</v>
      </c>
      <c r="BE26" s="189">
        <v>4</v>
      </c>
      <c r="BF26" s="189"/>
      <c r="BG26" s="116">
        <f t="shared" si="10"/>
        <v>5.0999999999999996</v>
      </c>
      <c r="BH26" s="117">
        <f t="shared" si="11"/>
        <v>5.0999999999999996</v>
      </c>
      <c r="BI26" s="118" t="str">
        <f t="shared" si="12"/>
        <v>D+</v>
      </c>
      <c r="BJ26" s="119">
        <f t="shared" si="13"/>
        <v>1.5</v>
      </c>
      <c r="BK26" s="119" t="str">
        <f t="shared" si="14"/>
        <v>1.5</v>
      </c>
      <c r="BL26" s="137">
        <v>4</v>
      </c>
      <c r="BM26" s="138">
        <v>4</v>
      </c>
      <c r="BN26" s="148">
        <v>6.3</v>
      </c>
      <c r="BO26" s="189">
        <v>7</v>
      </c>
      <c r="BP26" s="189"/>
      <c r="BQ26" s="116">
        <f t="shared" si="15"/>
        <v>6.7</v>
      </c>
      <c r="BR26" s="117">
        <f t="shared" si="16"/>
        <v>6.7</v>
      </c>
      <c r="BS26" s="118" t="str">
        <f t="shared" si="17"/>
        <v>C+</v>
      </c>
      <c r="BT26" s="119">
        <f t="shared" si="18"/>
        <v>2.5</v>
      </c>
      <c r="BU26" s="119" t="str">
        <f t="shared" si="19"/>
        <v>2.5</v>
      </c>
      <c r="BV26" s="137">
        <v>2</v>
      </c>
      <c r="BW26" s="138">
        <v>2</v>
      </c>
      <c r="BX26" s="212">
        <v>6.3</v>
      </c>
      <c r="BY26" s="256">
        <v>6</v>
      </c>
      <c r="BZ26" s="256"/>
      <c r="CA26" s="116">
        <f t="shared" si="20"/>
        <v>6.1</v>
      </c>
      <c r="CB26" s="117">
        <f t="shared" si="21"/>
        <v>6.1</v>
      </c>
      <c r="CC26" s="118" t="str">
        <f t="shared" si="22"/>
        <v>C</v>
      </c>
      <c r="CD26" s="119">
        <f t="shared" si="23"/>
        <v>2</v>
      </c>
      <c r="CE26" s="119" t="str">
        <f t="shared" si="24"/>
        <v>2.0</v>
      </c>
      <c r="CF26" s="137">
        <v>2</v>
      </c>
      <c r="CG26" s="138">
        <v>2</v>
      </c>
      <c r="CH26" s="212">
        <v>8</v>
      </c>
      <c r="CI26" s="225">
        <v>8</v>
      </c>
      <c r="CJ26" s="225"/>
      <c r="CK26" s="116">
        <f t="shared" si="25"/>
        <v>8</v>
      </c>
      <c r="CL26" s="117">
        <f t="shared" si="26"/>
        <v>8</v>
      </c>
      <c r="CM26" s="118" t="str">
        <f t="shared" si="27"/>
        <v>B+</v>
      </c>
      <c r="CN26" s="119">
        <f t="shared" si="28"/>
        <v>3.5</v>
      </c>
      <c r="CO26" s="119" t="str">
        <f t="shared" si="29"/>
        <v>3.5</v>
      </c>
      <c r="CP26" s="137">
        <v>1</v>
      </c>
      <c r="CQ26" s="138">
        <v>1</v>
      </c>
      <c r="CR26" s="212">
        <v>9.1999999999999993</v>
      </c>
      <c r="CS26" s="230">
        <v>9</v>
      </c>
      <c r="CT26" s="230"/>
      <c r="CU26" s="116">
        <f t="shared" si="30"/>
        <v>9.1</v>
      </c>
      <c r="CV26" s="117">
        <f t="shared" si="31"/>
        <v>9.1</v>
      </c>
      <c r="CW26" s="118" t="str">
        <f t="shared" si="32"/>
        <v>A</v>
      </c>
      <c r="CX26" s="119">
        <f t="shared" si="33"/>
        <v>4</v>
      </c>
      <c r="CY26" s="119" t="str">
        <f t="shared" si="0"/>
        <v>4.0</v>
      </c>
      <c r="CZ26" s="137">
        <v>2</v>
      </c>
      <c r="DA26" s="138">
        <v>2</v>
      </c>
      <c r="DB26" s="148">
        <v>7.8</v>
      </c>
      <c r="DC26" s="239">
        <v>7</v>
      </c>
      <c r="DD26" s="239"/>
      <c r="DE26" s="116">
        <f t="shared" si="34"/>
        <v>7.3</v>
      </c>
      <c r="DF26" s="117">
        <f t="shared" si="35"/>
        <v>7.3</v>
      </c>
      <c r="DG26" s="118" t="str">
        <f t="shared" si="36"/>
        <v>B</v>
      </c>
      <c r="DH26" s="119">
        <f t="shared" si="37"/>
        <v>3</v>
      </c>
      <c r="DI26" s="119" t="str">
        <f t="shared" si="1"/>
        <v>3.0</v>
      </c>
      <c r="DJ26" s="137">
        <v>2</v>
      </c>
      <c r="DK26" s="138">
        <v>2</v>
      </c>
      <c r="DL26" s="301">
        <f t="shared" si="38"/>
        <v>13</v>
      </c>
      <c r="DM26" s="310">
        <f t="shared" si="39"/>
        <v>2.5</v>
      </c>
      <c r="DN26" s="312" t="str">
        <f t="shared" si="40"/>
        <v>2.50</v>
      </c>
      <c r="DO26" s="296" t="str">
        <f t="shared" si="41"/>
        <v>Lên lớp</v>
      </c>
      <c r="DP26" s="297">
        <f t="shared" si="42"/>
        <v>13</v>
      </c>
      <c r="DQ26" s="298">
        <f t="shared" si="43"/>
        <v>2.5</v>
      </c>
      <c r="DR26" s="296" t="str">
        <f t="shared" si="44"/>
        <v>Lên lớp</v>
      </c>
      <c r="DT26" s="148">
        <v>8.8000000000000007</v>
      </c>
      <c r="DU26" s="239">
        <v>9</v>
      </c>
      <c r="DV26" s="239"/>
      <c r="DW26" s="116">
        <f t="shared" si="45"/>
        <v>8.9</v>
      </c>
      <c r="DX26" s="117">
        <f t="shared" si="46"/>
        <v>8.9</v>
      </c>
      <c r="DY26" s="118" t="str">
        <f t="shared" si="47"/>
        <v>A</v>
      </c>
      <c r="DZ26" s="119">
        <f t="shared" si="48"/>
        <v>4</v>
      </c>
      <c r="EA26" s="119" t="str">
        <f t="shared" si="49"/>
        <v>4.0</v>
      </c>
      <c r="EB26" s="137">
        <v>3</v>
      </c>
      <c r="EC26" s="138">
        <v>3</v>
      </c>
      <c r="ED26" s="148">
        <v>8.4</v>
      </c>
      <c r="EE26" s="239">
        <v>8</v>
      </c>
      <c r="EF26" s="239"/>
      <c r="EG26" s="116">
        <f t="shared" si="50"/>
        <v>8.1999999999999993</v>
      </c>
      <c r="EH26" s="117">
        <f t="shared" si="51"/>
        <v>8.1999999999999993</v>
      </c>
      <c r="EI26" s="118" t="str">
        <f t="shared" si="52"/>
        <v>B+</v>
      </c>
      <c r="EJ26" s="119">
        <f t="shared" si="53"/>
        <v>3.5</v>
      </c>
      <c r="EK26" s="119" t="str">
        <f t="shared" si="54"/>
        <v>3.5</v>
      </c>
      <c r="EL26" s="137">
        <v>3</v>
      </c>
      <c r="EM26" s="138">
        <v>3</v>
      </c>
      <c r="EN26" s="148">
        <v>7.2</v>
      </c>
      <c r="EO26" s="230">
        <v>6</v>
      </c>
      <c r="EP26" s="230"/>
      <c r="EQ26" s="116">
        <f t="shared" si="55"/>
        <v>6.5</v>
      </c>
      <c r="ER26" s="117">
        <f t="shared" si="56"/>
        <v>6.5</v>
      </c>
      <c r="ES26" s="118" t="str">
        <f t="shared" si="57"/>
        <v>C+</v>
      </c>
      <c r="ET26" s="119">
        <f t="shared" si="58"/>
        <v>2.5</v>
      </c>
      <c r="EU26" s="119" t="str">
        <f t="shared" si="59"/>
        <v>2.5</v>
      </c>
      <c r="EV26" s="137">
        <v>2</v>
      </c>
      <c r="EW26" s="138">
        <v>2</v>
      </c>
      <c r="EX26" s="209">
        <v>7.6</v>
      </c>
      <c r="EY26" s="239">
        <v>5</v>
      </c>
      <c r="EZ26" s="239"/>
      <c r="FA26" s="116">
        <f t="shared" si="60"/>
        <v>6</v>
      </c>
      <c r="FB26" s="117">
        <f t="shared" si="61"/>
        <v>6</v>
      </c>
      <c r="FC26" s="118" t="str">
        <f t="shared" si="62"/>
        <v>C</v>
      </c>
      <c r="FD26" s="119">
        <f t="shared" si="2"/>
        <v>2</v>
      </c>
      <c r="FE26" s="119" t="str">
        <f t="shared" si="3"/>
        <v>2.0</v>
      </c>
      <c r="FF26" s="137">
        <v>3</v>
      </c>
      <c r="FG26" s="138">
        <v>3</v>
      </c>
      <c r="FH26" s="200">
        <v>6.6</v>
      </c>
      <c r="FI26" s="239">
        <v>8</v>
      </c>
      <c r="FJ26" s="239"/>
      <c r="FK26" s="116">
        <f t="shared" si="63"/>
        <v>7.4</v>
      </c>
      <c r="FL26" s="117">
        <f t="shared" si="64"/>
        <v>7.4</v>
      </c>
      <c r="FM26" s="118" t="str">
        <f t="shared" si="65"/>
        <v>B</v>
      </c>
      <c r="FN26" s="119">
        <f t="shared" si="66"/>
        <v>3</v>
      </c>
      <c r="FO26" s="119" t="str">
        <f t="shared" si="67"/>
        <v>3.0</v>
      </c>
      <c r="FP26" s="137">
        <v>2</v>
      </c>
      <c r="FQ26" s="138">
        <v>2</v>
      </c>
      <c r="FR26" s="301">
        <f t="shared" si="68"/>
        <v>13</v>
      </c>
      <c r="FS26" s="310">
        <f t="shared" si="69"/>
        <v>3.0384615384615383</v>
      </c>
      <c r="FT26" s="312" t="str">
        <f t="shared" si="70"/>
        <v>3.04</v>
      </c>
      <c r="FU26" s="189" t="str">
        <f t="shared" si="71"/>
        <v>Lên lớp</v>
      </c>
      <c r="FV26" s="526">
        <f t="shared" si="72"/>
        <v>26</v>
      </c>
      <c r="FW26" s="310">
        <f t="shared" si="73"/>
        <v>2.7692307692307692</v>
      </c>
      <c r="FX26" s="312" t="str">
        <f t="shared" si="74"/>
        <v>2.77</v>
      </c>
      <c r="FY26" s="527">
        <f t="shared" si="75"/>
        <v>26</v>
      </c>
      <c r="FZ26" s="528">
        <f t="shared" si="76"/>
        <v>2.7692307692307692</v>
      </c>
      <c r="GA26" s="529" t="str">
        <f t="shared" si="77"/>
        <v>Lên lớp</v>
      </c>
      <c r="GB26" s="131"/>
      <c r="GC26" s="209">
        <v>8</v>
      </c>
      <c r="GD26" s="239">
        <v>7</v>
      </c>
      <c r="GE26" s="239"/>
      <c r="GF26" s="116">
        <f t="shared" si="78"/>
        <v>7.4</v>
      </c>
      <c r="GG26" s="117">
        <f t="shared" si="79"/>
        <v>7.4</v>
      </c>
      <c r="GH26" s="118" t="str">
        <f t="shared" si="80"/>
        <v>B</v>
      </c>
      <c r="GI26" s="119">
        <f t="shared" si="81"/>
        <v>3</v>
      </c>
      <c r="GJ26" s="119" t="str">
        <f t="shared" si="82"/>
        <v>3.0</v>
      </c>
      <c r="GK26" s="137">
        <v>2</v>
      </c>
      <c r="GL26" s="138">
        <v>2</v>
      </c>
      <c r="GM26" s="209">
        <v>7.4</v>
      </c>
      <c r="GN26" s="239">
        <v>6</v>
      </c>
      <c r="GO26" s="239"/>
      <c r="GP26" s="116">
        <f t="shared" si="83"/>
        <v>6.6</v>
      </c>
      <c r="GQ26" s="117">
        <f t="shared" si="84"/>
        <v>6.6</v>
      </c>
      <c r="GR26" s="118" t="str">
        <f t="shared" si="85"/>
        <v>C+</v>
      </c>
      <c r="GS26" s="119">
        <f t="shared" si="86"/>
        <v>2.5</v>
      </c>
      <c r="GT26" s="119" t="str">
        <f t="shared" si="87"/>
        <v>2.5</v>
      </c>
      <c r="GU26" s="137">
        <v>2</v>
      </c>
      <c r="GV26" s="138">
        <v>2</v>
      </c>
      <c r="GW26" s="148">
        <v>7.3</v>
      </c>
      <c r="GX26" s="239">
        <v>8</v>
      </c>
      <c r="GY26" s="239"/>
      <c r="GZ26" s="116">
        <f t="shared" si="88"/>
        <v>7.7</v>
      </c>
      <c r="HA26" s="117">
        <f t="shared" si="89"/>
        <v>7.7</v>
      </c>
      <c r="HB26" s="118" t="str">
        <f t="shared" si="90"/>
        <v>B</v>
      </c>
      <c r="HC26" s="119">
        <f t="shared" si="91"/>
        <v>3</v>
      </c>
      <c r="HD26" s="119" t="str">
        <f t="shared" si="92"/>
        <v>3.0</v>
      </c>
      <c r="HE26" s="137">
        <v>3</v>
      </c>
      <c r="HF26" s="138">
        <v>3</v>
      </c>
      <c r="HG26" s="191">
        <v>8.4</v>
      </c>
      <c r="HH26" s="239">
        <v>8</v>
      </c>
      <c r="HI26" s="239"/>
      <c r="HJ26" s="116">
        <f t="shared" si="93"/>
        <v>8.1999999999999993</v>
      </c>
      <c r="HK26" s="117">
        <f t="shared" si="94"/>
        <v>8.1999999999999993</v>
      </c>
      <c r="HL26" s="118" t="str">
        <f t="shared" si="95"/>
        <v>B+</v>
      </c>
      <c r="HM26" s="119">
        <f t="shared" si="96"/>
        <v>3.5</v>
      </c>
      <c r="HN26" s="119" t="str">
        <f t="shared" si="97"/>
        <v>3.5</v>
      </c>
      <c r="HO26" s="137">
        <v>1</v>
      </c>
      <c r="HP26" s="138">
        <v>1</v>
      </c>
      <c r="HQ26" s="148">
        <v>8.8000000000000007</v>
      </c>
      <c r="HR26" s="239">
        <v>8</v>
      </c>
      <c r="HS26" s="239"/>
      <c r="HT26" s="116">
        <f t="shared" si="98"/>
        <v>8.3000000000000007</v>
      </c>
      <c r="HU26" s="117">
        <f t="shared" si="99"/>
        <v>8.3000000000000007</v>
      </c>
      <c r="HV26" s="118" t="str">
        <f t="shared" si="100"/>
        <v>B+</v>
      </c>
      <c r="HW26" s="119">
        <f t="shared" si="101"/>
        <v>3.5</v>
      </c>
      <c r="HX26" s="119" t="str">
        <f t="shared" si="102"/>
        <v>3.5</v>
      </c>
      <c r="HY26" s="137">
        <v>2</v>
      </c>
      <c r="HZ26" s="138">
        <v>2</v>
      </c>
      <c r="IA26" s="148">
        <v>8.8000000000000007</v>
      </c>
      <c r="IB26" s="239">
        <v>5</v>
      </c>
      <c r="IC26" s="215"/>
      <c r="ID26" s="116">
        <f t="shared" si="103"/>
        <v>6.5</v>
      </c>
      <c r="IE26" s="117">
        <f t="shared" si="104"/>
        <v>6.5</v>
      </c>
      <c r="IF26" s="118" t="str">
        <f t="shared" si="105"/>
        <v>C+</v>
      </c>
      <c r="IG26" s="119">
        <f t="shared" si="106"/>
        <v>2.5</v>
      </c>
      <c r="IH26" s="119" t="str">
        <f t="shared" si="107"/>
        <v>2.5</v>
      </c>
      <c r="II26" s="137">
        <v>2</v>
      </c>
      <c r="IJ26" s="138">
        <v>2</v>
      </c>
      <c r="IK26" s="148">
        <v>7.3</v>
      </c>
      <c r="IL26" s="189">
        <v>6</v>
      </c>
      <c r="IM26" s="189"/>
      <c r="IN26" s="116">
        <f t="shared" si="108"/>
        <v>6.5</v>
      </c>
      <c r="IO26" s="117">
        <f t="shared" si="109"/>
        <v>6.5</v>
      </c>
      <c r="IP26" s="118" t="str">
        <f t="shared" si="110"/>
        <v>C+</v>
      </c>
      <c r="IQ26" s="119">
        <f t="shared" si="111"/>
        <v>2.5</v>
      </c>
      <c r="IR26" s="119" t="str">
        <f t="shared" si="112"/>
        <v>2.5</v>
      </c>
      <c r="IS26" s="137">
        <v>3</v>
      </c>
      <c r="IT26" s="138">
        <v>3</v>
      </c>
      <c r="IU26" s="191">
        <v>6.4</v>
      </c>
      <c r="IV26" s="189">
        <v>7</v>
      </c>
      <c r="IW26" s="189"/>
      <c r="IX26" s="116">
        <f t="shared" si="113"/>
        <v>6.8</v>
      </c>
      <c r="IY26" s="117">
        <f t="shared" si="114"/>
        <v>6.8</v>
      </c>
      <c r="IZ26" s="118" t="str">
        <f t="shared" si="115"/>
        <v>C+</v>
      </c>
      <c r="JA26" s="119">
        <f t="shared" si="116"/>
        <v>2.5</v>
      </c>
      <c r="JB26" s="119" t="str">
        <f t="shared" si="117"/>
        <v>2.5</v>
      </c>
      <c r="JC26" s="137">
        <v>2</v>
      </c>
      <c r="JD26" s="138">
        <v>2</v>
      </c>
      <c r="JE26" s="301">
        <f t="shared" si="118"/>
        <v>17</v>
      </c>
      <c r="JF26" s="310">
        <f t="shared" si="119"/>
        <v>2.8235294117647061</v>
      </c>
      <c r="JG26" s="312" t="str">
        <f t="shared" si="120"/>
        <v>2.82</v>
      </c>
      <c r="JH26" s="130"/>
      <c r="JI26" s="130"/>
      <c r="JJ26" s="130"/>
      <c r="JK26" s="130"/>
      <c r="JL26" s="130"/>
      <c r="JM26" s="130"/>
      <c r="JN26" s="130"/>
      <c r="JO26" s="130"/>
      <c r="JP26" s="130"/>
      <c r="JQ26" s="131"/>
      <c r="JR26" s="129"/>
      <c r="JS26" s="130"/>
      <c r="JT26" s="130"/>
      <c r="JU26" s="130"/>
      <c r="JV26" s="130"/>
      <c r="JW26" s="130"/>
      <c r="JX26" s="130"/>
      <c r="JY26" s="130"/>
      <c r="JZ26" s="137">
        <v>2</v>
      </c>
      <c r="KA26" s="131"/>
    </row>
    <row r="27" spans="1:287" ht="18">
      <c r="A27" s="5">
        <v>27</v>
      </c>
      <c r="B27" s="64" t="s">
        <v>268</v>
      </c>
      <c r="C27" s="65" t="s">
        <v>333</v>
      </c>
      <c r="D27" s="69" t="s">
        <v>334</v>
      </c>
      <c r="E27" s="71" t="s">
        <v>115</v>
      </c>
      <c r="F27" s="71"/>
      <c r="G27" s="74" t="s">
        <v>371</v>
      </c>
      <c r="H27" s="66" t="s">
        <v>36</v>
      </c>
      <c r="I27" s="66" t="s">
        <v>63</v>
      </c>
      <c r="J27" s="225" t="s">
        <v>37</v>
      </c>
      <c r="K27" s="361" t="s">
        <v>159</v>
      </c>
      <c r="L27" s="361"/>
      <c r="M27" s="361"/>
      <c r="N27" s="361"/>
      <c r="O27" s="361"/>
      <c r="P27" s="361"/>
      <c r="Q27" s="361"/>
      <c r="R27" s="361"/>
      <c r="S27" s="361"/>
      <c r="T27" s="361"/>
      <c r="U27" s="361"/>
      <c r="V27" s="361"/>
      <c r="W27" s="361"/>
      <c r="X27" s="361"/>
      <c r="Y27" s="361"/>
      <c r="Z27" s="361"/>
      <c r="AA27" s="361"/>
      <c r="AB27" s="361"/>
      <c r="AC27" s="361"/>
      <c r="AD27" s="361"/>
      <c r="AE27" s="361"/>
      <c r="AF27" s="361"/>
      <c r="AG27" s="361"/>
      <c r="AH27" s="361"/>
      <c r="AI27" s="361"/>
      <c r="AJ27" s="361"/>
      <c r="AK27" s="361"/>
      <c r="AL27" s="361"/>
      <c r="AM27" s="361"/>
      <c r="AN27" s="361"/>
      <c r="AO27" s="361"/>
      <c r="AP27" s="361"/>
      <c r="AQ27" s="361"/>
      <c r="AR27" s="361"/>
      <c r="AS27" s="361"/>
      <c r="AT27" s="361"/>
      <c r="AU27" s="361"/>
      <c r="AV27" s="6">
        <v>5</v>
      </c>
      <c r="AW27" s="3" t="str">
        <f t="shared" si="4"/>
        <v>D+</v>
      </c>
      <c r="AX27" s="4">
        <f t="shared" si="5"/>
        <v>1.5</v>
      </c>
      <c r="AY27" s="13" t="str">
        <f t="shared" si="6"/>
        <v>1.5</v>
      </c>
      <c r="AZ27" s="15">
        <v>6</v>
      </c>
      <c r="BA27" s="3" t="str">
        <f t="shared" si="7"/>
        <v>C</v>
      </c>
      <c r="BB27" s="4">
        <f t="shared" si="8"/>
        <v>2</v>
      </c>
      <c r="BC27" s="122" t="str">
        <f t="shared" si="9"/>
        <v>2.0</v>
      </c>
      <c r="BD27" s="191">
        <v>6.5</v>
      </c>
      <c r="BE27" s="189">
        <v>3</v>
      </c>
      <c r="BF27" s="189"/>
      <c r="BG27" s="116">
        <f t="shared" si="10"/>
        <v>4.4000000000000004</v>
      </c>
      <c r="BH27" s="117">
        <f t="shared" si="11"/>
        <v>4.4000000000000004</v>
      </c>
      <c r="BI27" s="118" t="str">
        <f t="shared" si="12"/>
        <v>D</v>
      </c>
      <c r="BJ27" s="119">
        <f t="shared" si="13"/>
        <v>1</v>
      </c>
      <c r="BK27" s="119" t="str">
        <f t="shared" si="14"/>
        <v>1.0</v>
      </c>
      <c r="BL27" s="137">
        <v>4</v>
      </c>
      <c r="BM27" s="138">
        <v>4</v>
      </c>
      <c r="BN27" s="148">
        <v>5.7</v>
      </c>
      <c r="BO27" s="189">
        <v>7</v>
      </c>
      <c r="BP27" s="189"/>
      <c r="BQ27" s="116">
        <f t="shared" si="15"/>
        <v>6.5</v>
      </c>
      <c r="BR27" s="117">
        <f t="shared" si="16"/>
        <v>6.5</v>
      </c>
      <c r="BS27" s="118" t="str">
        <f t="shared" si="17"/>
        <v>C+</v>
      </c>
      <c r="BT27" s="119">
        <f t="shared" si="18"/>
        <v>2.5</v>
      </c>
      <c r="BU27" s="119" t="str">
        <f t="shared" si="19"/>
        <v>2.5</v>
      </c>
      <c r="BV27" s="137">
        <v>2</v>
      </c>
      <c r="BW27" s="138">
        <v>2</v>
      </c>
      <c r="BX27" s="212">
        <v>6.3</v>
      </c>
      <c r="BY27" s="256">
        <v>7</v>
      </c>
      <c r="BZ27" s="256"/>
      <c r="CA27" s="116">
        <f t="shared" si="20"/>
        <v>6.7</v>
      </c>
      <c r="CB27" s="117">
        <f t="shared" si="21"/>
        <v>6.7</v>
      </c>
      <c r="CC27" s="118" t="str">
        <f t="shared" si="22"/>
        <v>C+</v>
      </c>
      <c r="CD27" s="119">
        <f t="shared" si="23"/>
        <v>2.5</v>
      </c>
      <c r="CE27" s="119" t="str">
        <f t="shared" si="24"/>
        <v>2.5</v>
      </c>
      <c r="CF27" s="137">
        <v>2</v>
      </c>
      <c r="CG27" s="138">
        <v>2</v>
      </c>
      <c r="CH27" s="212">
        <v>7.3</v>
      </c>
      <c r="CI27" s="225">
        <v>8</v>
      </c>
      <c r="CJ27" s="225"/>
      <c r="CK27" s="116">
        <f t="shared" si="25"/>
        <v>7.7</v>
      </c>
      <c r="CL27" s="117">
        <f t="shared" si="26"/>
        <v>7.7</v>
      </c>
      <c r="CM27" s="118" t="str">
        <f t="shared" si="27"/>
        <v>B</v>
      </c>
      <c r="CN27" s="119">
        <f t="shared" si="28"/>
        <v>3</v>
      </c>
      <c r="CO27" s="119" t="str">
        <f t="shared" si="29"/>
        <v>3.0</v>
      </c>
      <c r="CP27" s="137">
        <v>1</v>
      </c>
      <c r="CQ27" s="138">
        <v>1</v>
      </c>
      <c r="CR27" s="212">
        <v>7.4</v>
      </c>
      <c r="CS27" s="230">
        <v>4</v>
      </c>
      <c r="CT27" s="230"/>
      <c r="CU27" s="116">
        <f t="shared" si="30"/>
        <v>5.4</v>
      </c>
      <c r="CV27" s="117">
        <f t="shared" si="31"/>
        <v>5.4</v>
      </c>
      <c r="CW27" s="118" t="str">
        <f t="shared" si="32"/>
        <v>D+</v>
      </c>
      <c r="CX27" s="119">
        <f t="shared" si="33"/>
        <v>1.5</v>
      </c>
      <c r="CY27" s="119" t="str">
        <f t="shared" si="0"/>
        <v>1.5</v>
      </c>
      <c r="CZ27" s="137">
        <v>2</v>
      </c>
      <c r="DA27" s="138">
        <v>2</v>
      </c>
      <c r="DB27" s="148">
        <v>6.8</v>
      </c>
      <c r="DC27" s="239">
        <v>8</v>
      </c>
      <c r="DD27" s="239"/>
      <c r="DE27" s="116">
        <f t="shared" si="34"/>
        <v>7.5</v>
      </c>
      <c r="DF27" s="117">
        <f t="shared" si="35"/>
        <v>7.5</v>
      </c>
      <c r="DG27" s="118" t="str">
        <f t="shared" si="36"/>
        <v>B</v>
      </c>
      <c r="DH27" s="119">
        <f t="shared" si="37"/>
        <v>3</v>
      </c>
      <c r="DI27" s="119" t="str">
        <f t="shared" si="1"/>
        <v>3.0</v>
      </c>
      <c r="DJ27" s="137">
        <v>2</v>
      </c>
      <c r="DK27" s="138">
        <v>2</v>
      </c>
      <c r="DL27" s="301">
        <f t="shared" si="38"/>
        <v>13</v>
      </c>
      <c r="DM27" s="310">
        <f t="shared" si="39"/>
        <v>2</v>
      </c>
      <c r="DN27" s="312" t="str">
        <f t="shared" si="40"/>
        <v>2.00</v>
      </c>
      <c r="DO27" s="296" t="str">
        <f t="shared" si="41"/>
        <v>Lên lớp</v>
      </c>
      <c r="DP27" s="297">
        <f t="shared" si="42"/>
        <v>13</v>
      </c>
      <c r="DQ27" s="298">
        <f t="shared" si="43"/>
        <v>2</v>
      </c>
      <c r="DR27" s="296" t="str">
        <f t="shared" si="44"/>
        <v>Lên lớp</v>
      </c>
      <c r="DT27" s="148">
        <v>7.4</v>
      </c>
      <c r="DU27" s="239">
        <v>7</v>
      </c>
      <c r="DV27" s="239"/>
      <c r="DW27" s="116">
        <f t="shared" si="45"/>
        <v>7.2</v>
      </c>
      <c r="DX27" s="117">
        <f t="shared" si="46"/>
        <v>7.2</v>
      </c>
      <c r="DY27" s="118" t="str">
        <f t="shared" si="47"/>
        <v>B</v>
      </c>
      <c r="DZ27" s="119">
        <f t="shared" si="48"/>
        <v>3</v>
      </c>
      <c r="EA27" s="119" t="str">
        <f t="shared" si="49"/>
        <v>3.0</v>
      </c>
      <c r="EB27" s="137">
        <v>3</v>
      </c>
      <c r="EC27" s="138">
        <v>3</v>
      </c>
      <c r="ED27" s="148">
        <v>7.3</v>
      </c>
      <c r="EE27" s="239">
        <v>4</v>
      </c>
      <c r="EF27" s="239"/>
      <c r="EG27" s="116">
        <f t="shared" si="50"/>
        <v>5.3</v>
      </c>
      <c r="EH27" s="117">
        <f t="shared" si="51"/>
        <v>5.3</v>
      </c>
      <c r="EI27" s="118" t="str">
        <f t="shared" si="52"/>
        <v>D+</v>
      </c>
      <c r="EJ27" s="119">
        <f t="shared" si="53"/>
        <v>1.5</v>
      </c>
      <c r="EK27" s="119" t="str">
        <f t="shared" si="54"/>
        <v>1.5</v>
      </c>
      <c r="EL27" s="137">
        <v>3</v>
      </c>
      <c r="EM27" s="138">
        <v>3</v>
      </c>
      <c r="EN27" s="148">
        <v>6.4</v>
      </c>
      <c r="EO27" s="230">
        <v>2</v>
      </c>
      <c r="EP27" s="232"/>
      <c r="EQ27" s="116">
        <f t="shared" si="55"/>
        <v>3.8</v>
      </c>
      <c r="ER27" s="117">
        <f t="shared" si="56"/>
        <v>3.8</v>
      </c>
      <c r="ES27" s="118" t="str">
        <f t="shared" si="57"/>
        <v>F</v>
      </c>
      <c r="ET27" s="119">
        <f t="shared" si="58"/>
        <v>0</v>
      </c>
      <c r="EU27" s="119" t="str">
        <f t="shared" si="59"/>
        <v>0.0</v>
      </c>
      <c r="EV27" s="137">
        <v>2</v>
      </c>
      <c r="EW27" s="138"/>
      <c r="EX27" s="209">
        <v>7.1</v>
      </c>
      <c r="EY27" s="239">
        <v>5</v>
      </c>
      <c r="EZ27" s="239"/>
      <c r="FA27" s="116">
        <f t="shared" si="60"/>
        <v>5.8</v>
      </c>
      <c r="FB27" s="117">
        <f t="shared" si="61"/>
        <v>5.8</v>
      </c>
      <c r="FC27" s="118" t="str">
        <f t="shared" si="62"/>
        <v>C</v>
      </c>
      <c r="FD27" s="119">
        <f t="shared" si="2"/>
        <v>2</v>
      </c>
      <c r="FE27" s="119" t="str">
        <f t="shared" si="3"/>
        <v>2.0</v>
      </c>
      <c r="FF27" s="137">
        <v>3</v>
      </c>
      <c r="FG27" s="138">
        <v>3</v>
      </c>
      <c r="FH27" s="200">
        <v>6.2</v>
      </c>
      <c r="FI27" s="239">
        <v>7</v>
      </c>
      <c r="FJ27" s="239"/>
      <c r="FK27" s="116">
        <f t="shared" si="63"/>
        <v>6.7</v>
      </c>
      <c r="FL27" s="117">
        <f t="shared" si="64"/>
        <v>6.7</v>
      </c>
      <c r="FM27" s="118" t="str">
        <f t="shared" si="65"/>
        <v>C+</v>
      </c>
      <c r="FN27" s="119">
        <f t="shared" si="66"/>
        <v>2.5</v>
      </c>
      <c r="FO27" s="119" t="str">
        <f t="shared" si="67"/>
        <v>2.5</v>
      </c>
      <c r="FP27" s="137">
        <v>2</v>
      </c>
      <c r="FQ27" s="138">
        <v>2</v>
      </c>
      <c r="FR27" s="301">
        <f t="shared" si="68"/>
        <v>13</v>
      </c>
      <c r="FS27" s="310">
        <f t="shared" si="69"/>
        <v>1.8846153846153846</v>
      </c>
      <c r="FT27" s="312" t="str">
        <f t="shared" si="70"/>
        <v>1.88</v>
      </c>
      <c r="FU27" s="189" t="str">
        <f t="shared" si="71"/>
        <v>Lên lớp</v>
      </c>
      <c r="FV27" s="526">
        <f t="shared" si="72"/>
        <v>26</v>
      </c>
      <c r="FW27" s="310">
        <f t="shared" si="73"/>
        <v>1.9423076923076923</v>
      </c>
      <c r="FX27" s="312" t="str">
        <f t="shared" si="74"/>
        <v>1.94</v>
      </c>
      <c r="FY27" s="527">
        <f t="shared" si="75"/>
        <v>24</v>
      </c>
      <c r="FZ27" s="528">
        <f t="shared" si="76"/>
        <v>2.1041666666666665</v>
      </c>
      <c r="GA27" s="529" t="str">
        <f t="shared" si="77"/>
        <v>Lên lớp</v>
      </c>
      <c r="GB27" s="131"/>
      <c r="GC27" s="209"/>
      <c r="GD27" s="239"/>
      <c r="GE27" s="239"/>
      <c r="GF27" s="116">
        <f t="shared" si="78"/>
        <v>0</v>
      </c>
      <c r="GG27" s="117">
        <f t="shared" si="79"/>
        <v>0</v>
      </c>
      <c r="GH27" s="118" t="str">
        <f t="shared" si="80"/>
        <v>F</v>
      </c>
      <c r="GI27" s="119">
        <f t="shared" si="81"/>
        <v>0</v>
      </c>
      <c r="GJ27" s="119" t="str">
        <f t="shared" si="82"/>
        <v>0.0</v>
      </c>
      <c r="GK27" s="137">
        <v>2</v>
      </c>
      <c r="GL27" s="138"/>
      <c r="GM27" s="414">
        <v>0</v>
      </c>
      <c r="GN27" s="239"/>
      <c r="GO27" s="239"/>
      <c r="GP27" s="116">
        <f t="shared" si="83"/>
        <v>0</v>
      </c>
      <c r="GQ27" s="117">
        <f t="shared" si="84"/>
        <v>0</v>
      </c>
      <c r="GR27" s="118" t="str">
        <f t="shared" si="85"/>
        <v>F</v>
      </c>
      <c r="GS27" s="119">
        <f t="shared" si="86"/>
        <v>0</v>
      </c>
      <c r="GT27" s="119" t="str">
        <f t="shared" si="87"/>
        <v>0.0</v>
      </c>
      <c r="GU27" s="137">
        <v>2</v>
      </c>
      <c r="GV27" s="138"/>
      <c r="GW27" s="171">
        <v>0</v>
      </c>
      <c r="GX27" s="239"/>
      <c r="GY27" s="239"/>
      <c r="GZ27" s="116">
        <f t="shared" si="88"/>
        <v>0</v>
      </c>
      <c r="HA27" s="117">
        <f t="shared" si="89"/>
        <v>0</v>
      </c>
      <c r="HB27" s="118" t="str">
        <f t="shared" si="90"/>
        <v>F</v>
      </c>
      <c r="HC27" s="119">
        <f t="shared" si="91"/>
        <v>0</v>
      </c>
      <c r="HD27" s="119" t="str">
        <f t="shared" si="92"/>
        <v>0.0</v>
      </c>
      <c r="HE27" s="137">
        <v>3</v>
      </c>
      <c r="HF27" s="138"/>
      <c r="HG27" s="191"/>
      <c r="HH27" s="239"/>
      <c r="HI27" s="239"/>
      <c r="HJ27" s="116">
        <f t="shared" si="93"/>
        <v>0</v>
      </c>
      <c r="HK27" s="117">
        <f t="shared" si="94"/>
        <v>0</v>
      </c>
      <c r="HL27" s="118" t="str">
        <f t="shared" si="95"/>
        <v>F</v>
      </c>
      <c r="HM27" s="119">
        <f t="shared" si="96"/>
        <v>0</v>
      </c>
      <c r="HN27" s="119" t="str">
        <f t="shared" si="97"/>
        <v>0.0</v>
      </c>
      <c r="HO27" s="137">
        <v>1</v>
      </c>
      <c r="HP27" s="138"/>
      <c r="HQ27" s="171"/>
      <c r="HR27" s="239"/>
      <c r="HS27" s="239"/>
      <c r="HT27" s="116">
        <f t="shared" si="98"/>
        <v>0</v>
      </c>
      <c r="HU27" s="117">
        <f t="shared" si="99"/>
        <v>0</v>
      </c>
      <c r="HV27" s="118" t="str">
        <f t="shared" si="100"/>
        <v>F</v>
      </c>
      <c r="HW27" s="119">
        <f t="shared" si="101"/>
        <v>0</v>
      </c>
      <c r="HX27" s="119" t="str">
        <f t="shared" si="102"/>
        <v>0.0</v>
      </c>
      <c r="HY27" s="137">
        <v>2</v>
      </c>
      <c r="HZ27" s="138"/>
      <c r="IA27" s="171">
        <v>0</v>
      </c>
      <c r="IB27" s="239"/>
      <c r="IC27" s="215"/>
      <c r="ID27" s="116">
        <f t="shared" si="103"/>
        <v>0</v>
      </c>
      <c r="IE27" s="117">
        <f t="shared" si="104"/>
        <v>0</v>
      </c>
      <c r="IF27" s="118" t="str">
        <f t="shared" si="105"/>
        <v>F</v>
      </c>
      <c r="IG27" s="119">
        <f t="shared" si="106"/>
        <v>0</v>
      </c>
      <c r="IH27" s="119" t="str">
        <f t="shared" si="107"/>
        <v>0.0</v>
      </c>
      <c r="II27" s="137">
        <v>2</v>
      </c>
      <c r="IJ27" s="138"/>
      <c r="IK27" s="171">
        <v>0</v>
      </c>
      <c r="IL27" s="189"/>
      <c r="IM27" s="189"/>
      <c r="IN27" s="116">
        <f t="shared" si="108"/>
        <v>0</v>
      </c>
      <c r="IO27" s="117">
        <f t="shared" si="109"/>
        <v>0</v>
      </c>
      <c r="IP27" s="118" t="str">
        <f t="shared" si="110"/>
        <v>F</v>
      </c>
      <c r="IQ27" s="119">
        <f t="shared" si="111"/>
        <v>0</v>
      </c>
      <c r="IR27" s="119" t="str">
        <f t="shared" si="112"/>
        <v>0.0</v>
      </c>
      <c r="IS27" s="137">
        <v>3</v>
      </c>
      <c r="IT27" s="138"/>
      <c r="IU27" s="325">
        <v>0</v>
      </c>
      <c r="IV27" s="189"/>
      <c r="IW27" s="189"/>
      <c r="IX27" s="116">
        <f t="shared" si="113"/>
        <v>0</v>
      </c>
      <c r="IY27" s="117">
        <f t="shared" si="114"/>
        <v>0</v>
      </c>
      <c r="IZ27" s="118" t="str">
        <f t="shared" si="115"/>
        <v>F</v>
      </c>
      <c r="JA27" s="119">
        <f t="shared" si="116"/>
        <v>0</v>
      </c>
      <c r="JB27" s="119" t="str">
        <f t="shared" si="117"/>
        <v>0.0</v>
      </c>
      <c r="JC27" s="137">
        <v>2</v>
      </c>
      <c r="JD27" s="138"/>
      <c r="JE27" s="301">
        <f t="shared" si="118"/>
        <v>17</v>
      </c>
      <c r="JF27" s="310">
        <f t="shared" si="119"/>
        <v>0</v>
      </c>
      <c r="JG27" s="312" t="str">
        <f t="shared" si="120"/>
        <v>0.00</v>
      </c>
      <c r="JH27" s="130"/>
      <c r="JI27" s="130"/>
      <c r="JJ27" s="130"/>
      <c r="JK27" s="130"/>
      <c r="JL27" s="130"/>
      <c r="JM27" s="130"/>
      <c r="JN27" s="130"/>
      <c r="JO27" s="130"/>
      <c r="JP27" s="130"/>
      <c r="JQ27" s="131"/>
      <c r="JR27" s="129"/>
      <c r="JS27" s="130"/>
      <c r="JT27" s="130"/>
      <c r="JU27" s="130"/>
      <c r="JV27" s="130"/>
      <c r="JW27" s="130"/>
      <c r="JX27" s="130"/>
      <c r="JY27" s="130"/>
      <c r="JZ27" s="137">
        <v>2</v>
      </c>
      <c r="KA27" s="131"/>
    </row>
    <row r="28" spans="1:287" ht="18">
      <c r="A28" s="5">
        <v>29</v>
      </c>
      <c r="B28" s="64" t="s">
        <v>268</v>
      </c>
      <c r="C28" s="65" t="s">
        <v>337</v>
      </c>
      <c r="D28" s="69" t="s">
        <v>338</v>
      </c>
      <c r="E28" s="71" t="s">
        <v>339</v>
      </c>
      <c r="F28" s="71"/>
      <c r="G28" s="75" t="s">
        <v>374</v>
      </c>
      <c r="H28" s="66" t="s">
        <v>36</v>
      </c>
      <c r="I28" s="66" t="s">
        <v>271</v>
      </c>
      <c r="J28" s="225" t="s">
        <v>37</v>
      </c>
      <c r="K28" s="361" t="s">
        <v>159</v>
      </c>
      <c r="L28" s="361"/>
      <c r="M28" s="361"/>
      <c r="N28" s="361"/>
      <c r="O28" s="361"/>
      <c r="P28" s="361"/>
      <c r="Q28" s="361"/>
      <c r="R28" s="361"/>
      <c r="S28" s="361"/>
      <c r="T28" s="361"/>
      <c r="U28" s="361"/>
      <c r="V28" s="361"/>
      <c r="W28" s="361"/>
      <c r="X28" s="361"/>
      <c r="Y28" s="361"/>
      <c r="Z28" s="361"/>
      <c r="AA28" s="361"/>
      <c r="AB28" s="361"/>
      <c r="AC28" s="361"/>
      <c r="AD28" s="361"/>
      <c r="AE28" s="361"/>
      <c r="AF28" s="361"/>
      <c r="AG28" s="361"/>
      <c r="AH28" s="361"/>
      <c r="AI28" s="361"/>
      <c r="AJ28" s="361"/>
      <c r="AK28" s="361"/>
      <c r="AL28" s="361"/>
      <c r="AM28" s="361"/>
      <c r="AN28" s="361"/>
      <c r="AO28" s="361"/>
      <c r="AP28" s="361"/>
      <c r="AQ28" s="361"/>
      <c r="AR28" s="361"/>
      <c r="AS28" s="361"/>
      <c r="AT28" s="361"/>
      <c r="AU28" s="361"/>
      <c r="AV28" s="6">
        <v>5</v>
      </c>
      <c r="AW28" s="3" t="str">
        <f t="shared" si="4"/>
        <v>D+</v>
      </c>
      <c r="AX28" s="4">
        <f t="shared" si="5"/>
        <v>1.5</v>
      </c>
      <c r="AY28" s="13" t="str">
        <f t="shared" si="6"/>
        <v>1.5</v>
      </c>
      <c r="AZ28" s="15">
        <v>6</v>
      </c>
      <c r="BA28" s="3" t="str">
        <f t="shared" si="7"/>
        <v>C</v>
      </c>
      <c r="BB28" s="4">
        <f t="shared" si="8"/>
        <v>2</v>
      </c>
      <c r="BC28" s="122" t="str">
        <f t="shared" si="9"/>
        <v>2.0</v>
      </c>
      <c r="BD28" s="191">
        <v>6</v>
      </c>
      <c r="BE28" s="189">
        <v>5</v>
      </c>
      <c r="BF28" s="189"/>
      <c r="BG28" s="116">
        <f t="shared" si="10"/>
        <v>5.4</v>
      </c>
      <c r="BH28" s="117">
        <f t="shared" si="11"/>
        <v>5.4</v>
      </c>
      <c r="BI28" s="118" t="str">
        <f t="shared" si="12"/>
        <v>D+</v>
      </c>
      <c r="BJ28" s="119">
        <f t="shared" si="13"/>
        <v>1.5</v>
      </c>
      <c r="BK28" s="119" t="str">
        <f t="shared" si="14"/>
        <v>1.5</v>
      </c>
      <c r="BL28" s="137">
        <v>4</v>
      </c>
      <c r="BM28" s="138">
        <v>4</v>
      </c>
      <c r="BN28" s="148">
        <v>5</v>
      </c>
      <c r="BO28" s="189">
        <v>6</v>
      </c>
      <c r="BP28" s="189"/>
      <c r="BQ28" s="116">
        <f t="shared" si="15"/>
        <v>5.6</v>
      </c>
      <c r="BR28" s="117">
        <f t="shared" si="16"/>
        <v>5.6</v>
      </c>
      <c r="BS28" s="118" t="str">
        <f t="shared" si="17"/>
        <v>C</v>
      </c>
      <c r="BT28" s="119">
        <f t="shared" si="18"/>
        <v>2</v>
      </c>
      <c r="BU28" s="119" t="str">
        <f t="shared" si="19"/>
        <v>2.0</v>
      </c>
      <c r="BV28" s="137">
        <v>2</v>
      </c>
      <c r="BW28" s="138">
        <v>2</v>
      </c>
      <c r="BX28" s="212">
        <v>7</v>
      </c>
      <c r="BY28" s="256">
        <v>3</v>
      </c>
      <c r="BZ28" s="256"/>
      <c r="CA28" s="116">
        <f t="shared" si="20"/>
        <v>4.5999999999999996</v>
      </c>
      <c r="CB28" s="117">
        <f t="shared" si="21"/>
        <v>4.5999999999999996</v>
      </c>
      <c r="CC28" s="118" t="str">
        <f t="shared" si="22"/>
        <v>D</v>
      </c>
      <c r="CD28" s="119">
        <f t="shared" si="23"/>
        <v>1</v>
      </c>
      <c r="CE28" s="119" t="str">
        <f t="shared" si="24"/>
        <v>1.0</v>
      </c>
      <c r="CF28" s="137">
        <v>2</v>
      </c>
      <c r="CG28" s="138">
        <v>2</v>
      </c>
      <c r="CH28" s="212">
        <v>5.7</v>
      </c>
      <c r="CI28" s="225">
        <v>7</v>
      </c>
      <c r="CJ28" s="225"/>
      <c r="CK28" s="116">
        <f t="shared" si="25"/>
        <v>6.5</v>
      </c>
      <c r="CL28" s="117">
        <f t="shared" si="26"/>
        <v>6.5</v>
      </c>
      <c r="CM28" s="118" t="str">
        <f t="shared" si="27"/>
        <v>C+</v>
      </c>
      <c r="CN28" s="119">
        <f t="shared" si="28"/>
        <v>2.5</v>
      </c>
      <c r="CO28" s="119" t="str">
        <f t="shared" si="29"/>
        <v>2.5</v>
      </c>
      <c r="CP28" s="137">
        <v>1</v>
      </c>
      <c r="CQ28" s="138">
        <v>1</v>
      </c>
      <c r="CR28" s="212">
        <v>6.6</v>
      </c>
      <c r="CS28" s="230">
        <v>5</v>
      </c>
      <c r="CT28" s="230"/>
      <c r="CU28" s="116">
        <f t="shared" si="30"/>
        <v>5.6</v>
      </c>
      <c r="CV28" s="117">
        <f t="shared" si="31"/>
        <v>5.6</v>
      </c>
      <c r="CW28" s="118" t="str">
        <f t="shared" si="32"/>
        <v>C</v>
      </c>
      <c r="CX28" s="119">
        <f t="shared" si="33"/>
        <v>2</v>
      </c>
      <c r="CY28" s="119" t="str">
        <f t="shared" si="0"/>
        <v>2.0</v>
      </c>
      <c r="CZ28" s="137">
        <v>2</v>
      </c>
      <c r="DA28" s="138">
        <v>2</v>
      </c>
      <c r="DB28" s="148">
        <v>5.8</v>
      </c>
      <c r="DC28" s="239">
        <v>4</v>
      </c>
      <c r="DD28" s="239"/>
      <c r="DE28" s="116">
        <f t="shared" si="34"/>
        <v>4.7</v>
      </c>
      <c r="DF28" s="117">
        <f t="shared" si="35"/>
        <v>4.7</v>
      </c>
      <c r="DG28" s="118" t="str">
        <f t="shared" si="36"/>
        <v>D</v>
      </c>
      <c r="DH28" s="119">
        <f t="shared" si="37"/>
        <v>1</v>
      </c>
      <c r="DI28" s="119" t="str">
        <f t="shared" si="1"/>
        <v>1.0</v>
      </c>
      <c r="DJ28" s="137">
        <v>2</v>
      </c>
      <c r="DK28" s="138">
        <v>2</v>
      </c>
      <c r="DL28" s="301">
        <f t="shared" si="38"/>
        <v>13</v>
      </c>
      <c r="DM28" s="310">
        <f t="shared" si="39"/>
        <v>1.5769230769230769</v>
      </c>
      <c r="DN28" s="312" t="str">
        <f t="shared" si="40"/>
        <v>1.58</v>
      </c>
      <c r="DO28" s="296" t="str">
        <f t="shared" si="41"/>
        <v>Lên lớp</v>
      </c>
      <c r="DP28" s="297">
        <f t="shared" si="42"/>
        <v>13</v>
      </c>
      <c r="DQ28" s="298">
        <f t="shared" si="43"/>
        <v>1.5769230769230769</v>
      </c>
      <c r="DR28" s="296" t="str">
        <f t="shared" si="44"/>
        <v>Lên lớp</v>
      </c>
      <c r="DT28" s="148">
        <v>8.4</v>
      </c>
      <c r="DU28" s="239">
        <v>10</v>
      </c>
      <c r="DV28" s="239"/>
      <c r="DW28" s="116">
        <f t="shared" si="45"/>
        <v>9.4</v>
      </c>
      <c r="DX28" s="117">
        <f t="shared" si="46"/>
        <v>9.4</v>
      </c>
      <c r="DY28" s="118" t="str">
        <f t="shared" si="47"/>
        <v>A</v>
      </c>
      <c r="DZ28" s="119">
        <f t="shared" si="48"/>
        <v>4</v>
      </c>
      <c r="EA28" s="119" t="str">
        <f t="shared" si="49"/>
        <v>4.0</v>
      </c>
      <c r="EB28" s="137">
        <v>3</v>
      </c>
      <c r="EC28" s="138">
        <v>3</v>
      </c>
      <c r="ED28" s="148">
        <v>5.9</v>
      </c>
      <c r="EE28" s="239">
        <v>3</v>
      </c>
      <c r="EF28" s="239"/>
      <c r="EG28" s="116">
        <f t="shared" si="50"/>
        <v>4.2</v>
      </c>
      <c r="EH28" s="117">
        <f t="shared" si="51"/>
        <v>4.2</v>
      </c>
      <c r="EI28" s="118" t="str">
        <f t="shared" si="52"/>
        <v>D</v>
      </c>
      <c r="EJ28" s="119">
        <f t="shared" si="53"/>
        <v>1</v>
      </c>
      <c r="EK28" s="119" t="str">
        <f t="shared" si="54"/>
        <v>1.0</v>
      </c>
      <c r="EL28" s="137">
        <v>3</v>
      </c>
      <c r="EM28" s="138">
        <v>3</v>
      </c>
      <c r="EN28" s="148">
        <v>5.6</v>
      </c>
      <c r="EO28" s="230">
        <v>4</v>
      </c>
      <c r="EP28" s="230"/>
      <c r="EQ28" s="116">
        <f t="shared" si="55"/>
        <v>4.5999999999999996</v>
      </c>
      <c r="ER28" s="117">
        <f t="shared" si="56"/>
        <v>4.5999999999999996</v>
      </c>
      <c r="ES28" s="118" t="str">
        <f t="shared" si="57"/>
        <v>D</v>
      </c>
      <c r="ET28" s="119">
        <f t="shared" si="58"/>
        <v>1</v>
      </c>
      <c r="EU28" s="119" t="str">
        <f t="shared" si="59"/>
        <v>1.0</v>
      </c>
      <c r="EV28" s="137">
        <v>2</v>
      </c>
      <c r="EW28" s="138">
        <v>2</v>
      </c>
      <c r="EX28" s="209">
        <v>6.6</v>
      </c>
      <c r="EY28" s="239">
        <v>5</v>
      </c>
      <c r="EZ28" s="239"/>
      <c r="FA28" s="116">
        <f t="shared" si="60"/>
        <v>5.6</v>
      </c>
      <c r="FB28" s="117">
        <f t="shared" si="61"/>
        <v>5.6</v>
      </c>
      <c r="FC28" s="118" t="str">
        <f t="shared" si="62"/>
        <v>C</v>
      </c>
      <c r="FD28" s="119">
        <f t="shared" si="2"/>
        <v>2</v>
      </c>
      <c r="FE28" s="119" t="str">
        <f t="shared" si="3"/>
        <v>2.0</v>
      </c>
      <c r="FF28" s="137">
        <v>3</v>
      </c>
      <c r="FG28" s="138">
        <v>3</v>
      </c>
      <c r="FH28" s="200">
        <v>6.6</v>
      </c>
      <c r="FI28" s="239">
        <v>7</v>
      </c>
      <c r="FJ28" s="239"/>
      <c r="FK28" s="116">
        <f t="shared" si="63"/>
        <v>6.8</v>
      </c>
      <c r="FL28" s="117">
        <f t="shared" si="64"/>
        <v>6.8</v>
      </c>
      <c r="FM28" s="118" t="str">
        <f t="shared" si="65"/>
        <v>C+</v>
      </c>
      <c r="FN28" s="119">
        <f t="shared" si="66"/>
        <v>2.5</v>
      </c>
      <c r="FO28" s="119" t="str">
        <f t="shared" si="67"/>
        <v>2.5</v>
      </c>
      <c r="FP28" s="137">
        <v>2</v>
      </c>
      <c r="FQ28" s="138">
        <v>2</v>
      </c>
      <c r="FR28" s="301">
        <f t="shared" si="68"/>
        <v>13</v>
      </c>
      <c r="FS28" s="310">
        <f t="shared" si="69"/>
        <v>2.1538461538461537</v>
      </c>
      <c r="FT28" s="312" t="str">
        <f t="shared" si="70"/>
        <v>2.15</v>
      </c>
      <c r="FU28" s="189" t="str">
        <f t="shared" si="71"/>
        <v>Lên lớp</v>
      </c>
      <c r="FV28" s="526">
        <f t="shared" si="72"/>
        <v>26</v>
      </c>
      <c r="FW28" s="310">
        <f t="shared" si="73"/>
        <v>1.8653846153846154</v>
      </c>
      <c r="FX28" s="312" t="str">
        <f t="shared" si="74"/>
        <v>1.87</v>
      </c>
      <c r="FY28" s="527">
        <f t="shared" si="75"/>
        <v>26</v>
      </c>
      <c r="FZ28" s="528">
        <f t="shared" si="76"/>
        <v>1.8653846153846154</v>
      </c>
      <c r="GA28" s="529" t="str">
        <f t="shared" si="77"/>
        <v>Lên lớp</v>
      </c>
      <c r="GB28" s="131"/>
      <c r="GC28" s="209">
        <v>5.7</v>
      </c>
      <c r="GD28" s="239">
        <v>6</v>
      </c>
      <c r="GE28" s="239"/>
      <c r="GF28" s="116">
        <f t="shared" si="78"/>
        <v>5.9</v>
      </c>
      <c r="GG28" s="117">
        <f t="shared" si="79"/>
        <v>5.9</v>
      </c>
      <c r="GH28" s="118" t="str">
        <f t="shared" si="80"/>
        <v>C</v>
      </c>
      <c r="GI28" s="119">
        <f t="shared" si="81"/>
        <v>2</v>
      </c>
      <c r="GJ28" s="119" t="str">
        <f t="shared" si="82"/>
        <v>2.0</v>
      </c>
      <c r="GK28" s="137">
        <v>2</v>
      </c>
      <c r="GL28" s="138">
        <v>2</v>
      </c>
      <c r="GM28" s="209">
        <v>5.6</v>
      </c>
      <c r="GN28" s="239">
        <v>5</v>
      </c>
      <c r="GO28" s="239"/>
      <c r="GP28" s="116">
        <f t="shared" si="83"/>
        <v>5.2</v>
      </c>
      <c r="GQ28" s="117">
        <f t="shared" si="84"/>
        <v>5.2</v>
      </c>
      <c r="GR28" s="118" t="str">
        <f t="shared" si="85"/>
        <v>D+</v>
      </c>
      <c r="GS28" s="119">
        <f t="shared" si="86"/>
        <v>1.5</v>
      </c>
      <c r="GT28" s="119" t="str">
        <f t="shared" si="87"/>
        <v>1.5</v>
      </c>
      <c r="GU28" s="137">
        <v>2</v>
      </c>
      <c r="GV28" s="138">
        <v>2</v>
      </c>
      <c r="GW28" s="148">
        <v>6.8</v>
      </c>
      <c r="GX28" s="239">
        <v>8</v>
      </c>
      <c r="GY28" s="239"/>
      <c r="GZ28" s="116">
        <f t="shared" si="88"/>
        <v>7.5</v>
      </c>
      <c r="HA28" s="117">
        <f t="shared" si="89"/>
        <v>7.5</v>
      </c>
      <c r="HB28" s="118" t="str">
        <f t="shared" si="90"/>
        <v>B</v>
      </c>
      <c r="HC28" s="119">
        <f t="shared" si="91"/>
        <v>3</v>
      </c>
      <c r="HD28" s="119" t="str">
        <f t="shared" si="92"/>
        <v>3.0</v>
      </c>
      <c r="HE28" s="137">
        <v>3</v>
      </c>
      <c r="HF28" s="138">
        <v>3</v>
      </c>
      <c r="HG28" s="191">
        <v>6.2</v>
      </c>
      <c r="HH28" s="239">
        <v>5</v>
      </c>
      <c r="HI28" s="239"/>
      <c r="HJ28" s="116">
        <f t="shared" si="93"/>
        <v>5.5</v>
      </c>
      <c r="HK28" s="117">
        <f t="shared" si="94"/>
        <v>5.5</v>
      </c>
      <c r="HL28" s="118" t="str">
        <f t="shared" si="95"/>
        <v>C</v>
      </c>
      <c r="HM28" s="119">
        <f t="shared" si="96"/>
        <v>2</v>
      </c>
      <c r="HN28" s="119" t="str">
        <f t="shared" si="97"/>
        <v>2.0</v>
      </c>
      <c r="HO28" s="137">
        <v>1</v>
      </c>
      <c r="HP28" s="138">
        <v>1</v>
      </c>
      <c r="HQ28" s="148">
        <v>5</v>
      </c>
      <c r="HR28" s="239">
        <v>5</v>
      </c>
      <c r="HS28" s="239"/>
      <c r="HT28" s="116">
        <f t="shared" si="98"/>
        <v>5</v>
      </c>
      <c r="HU28" s="117">
        <f t="shared" si="99"/>
        <v>5</v>
      </c>
      <c r="HV28" s="118" t="str">
        <f t="shared" si="100"/>
        <v>D+</v>
      </c>
      <c r="HW28" s="119">
        <f t="shared" si="101"/>
        <v>1.5</v>
      </c>
      <c r="HX28" s="119" t="str">
        <f t="shared" si="102"/>
        <v>1.5</v>
      </c>
      <c r="HY28" s="137">
        <v>2</v>
      </c>
      <c r="HZ28" s="138">
        <v>2</v>
      </c>
      <c r="IA28" s="148">
        <v>5</v>
      </c>
      <c r="IB28" s="239">
        <v>7</v>
      </c>
      <c r="IC28" s="215"/>
      <c r="ID28" s="116">
        <f t="shared" si="103"/>
        <v>6.2</v>
      </c>
      <c r="IE28" s="117">
        <f t="shared" si="104"/>
        <v>6.2</v>
      </c>
      <c r="IF28" s="118" t="str">
        <f t="shared" si="105"/>
        <v>C</v>
      </c>
      <c r="IG28" s="119">
        <f t="shared" si="106"/>
        <v>2</v>
      </c>
      <c r="IH28" s="119" t="str">
        <f t="shared" si="107"/>
        <v>2.0</v>
      </c>
      <c r="II28" s="137">
        <v>2</v>
      </c>
      <c r="IJ28" s="138">
        <v>2</v>
      </c>
      <c r="IK28" s="148">
        <v>7.3</v>
      </c>
      <c r="IL28" s="189">
        <v>6</v>
      </c>
      <c r="IM28" s="189"/>
      <c r="IN28" s="116">
        <f t="shared" si="108"/>
        <v>6.5</v>
      </c>
      <c r="IO28" s="117">
        <f t="shared" si="109"/>
        <v>6.5</v>
      </c>
      <c r="IP28" s="118" t="str">
        <f t="shared" si="110"/>
        <v>C+</v>
      </c>
      <c r="IQ28" s="119">
        <f t="shared" si="111"/>
        <v>2.5</v>
      </c>
      <c r="IR28" s="119" t="str">
        <f t="shared" si="112"/>
        <v>2.5</v>
      </c>
      <c r="IS28" s="137">
        <v>3</v>
      </c>
      <c r="IT28" s="138">
        <v>3</v>
      </c>
      <c r="IU28" s="191">
        <v>5.2</v>
      </c>
      <c r="IV28" s="189">
        <v>5</v>
      </c>
      <c r="IW28" s="189"/>
      <c r="IX28" s="116">
        <f t="shared" si="113"/>
        <v>5.0999999999999996</v>
      </c>
      <c r="IY28" s="117">
        <f t="shared" si="114"/>
        <v>5.0999999999999996</v>
      </c>
      <c r="IZ28" s="118" t="str">
        <f t="shared" si="115"/>
        <v>D+</v>
      </c>
      <c r="JA28" s="119">
        <f t="shared" si="116"/>
        <v>1.5</v>
      </c>
      <c r="JB28" s="119" t="str">
        <f t="shared" si="117"/>
        <v>1.5</v>
      </c>
      <c r="JC28" s="137">
        <v>2</v>
      </c>
      <c r="JD28" s="138">
        <v>2</v>
      </c>
      <c r="JE28" s="301">
        <f t="shared" si="118"/>
        <v>17</v>
      </c>
      <c r="JF28" s="310">
        <f t="shared" si="119"/>
        <v>2.0882352941176472</v>
      </c>
      <c r="JG28" s="312" t="str">
        <f t="shared" si="120"/>
        <v>2.09</v>
      </c>
      <c r="JH28" s="130"/>
      <c r="JI28" s="130"/>
      <c r="JJ28" s="130"/>
      <c r="JK28" s="130"/>
      <c r="JL28" s="130"/>
      <c r="JM28" s="130"/>
      <c r="JN28" s="130"/>
      <c r="JO28" s="130"/>
      <c r="JP28" s="130"/>
      <c r="JQ28" s="131"/>
      <c r="JR28" s="129"/>
      <c r="JS28" s="130"/>
      <c r="JT28" s="130"/>
      <c r="JU28" s="130"/>
      <c r="JV28" s="130"/>
      <c r="JW28" s="130"/>
      <c r="JX28" s="130"/>
      <c r="JY28" s="130"/>
      <c r="JZ28" s="137">
        <v>2</v>
      </c>
      <c r="KA28" s="131"/>
    </row>
    <row r="29" spans="1:287" ht="18">
      <c r="A29" s="5">
        <v>30</v>
      </c>
      <c r="B29" s="64" t="s">
        <v>268</v>
      </c>
      <c r="C29" s="65" t="s">
        <v>340</v>
      </c>
      <c r="D29" s="69" t="s">
        <v>341</v>
      </c>
      <c r="E29" s="71" t="s">
        <v>124</v>
      </c>
      <c r="F29" s="71"/>
      <c r="G29" s="74" t="s">
        <v>356</v>
      </c>
      <c r="H29" s="66" t="s">
        <v>36</v>
      </c>
      <c r="I29" s="66" t="s">
        <v>281</v>
      </c>
      <c r="J29" s="225" t="s">
        <v>37</v>
      </c>
      <c r="K29" s="361" t="s">
        <v>159</v>
      </c>
      <c r="L29" s="361"/>
      <c r="M29" s="361"/>
      <c r="N29" s="361"/>
      <c r="O29" s="361"/>
      <c r="P29" s="361"/>
      <c r="Q29" s="361"/>
      <c r="R29" s="361"/>
      <c r="S29" s="361"/>
      <c r="T29" s="361"/>
      <c r="U29" s="361"/>
      <c r="V29" s="361"/>
      <c r="W29" s="361"/>
      <c r="X29" s="361"/>
      <c r="Y29" s="361"/>
      <c r="Z29" s="361"/>
      <c r="AA29" s="361"/>
      <c r="AB29" s="361"/>
      <c r="AC29" s="361"/>
      <c r="AD29" s="361"/>
      <c r="AE29" s="361"/>
      <c r="AF29" s="361"/>
      <c r="AG29" s="361"/>
      <c r="AH29" s="361"/>
      <c r="AI29" s="361"/>
      <c r="AJ29" s="361"/>
      <c r="AK29" s="361"/>
      <c r="AL29" s="361"/>
      <c r="AM29" s="361"/>
      <c r="AN29" s="361"/>
      <c r="AO29" s="361"/>
      <c r="AP29" s="361"/>
      <c r="AQ29" s="361"/>
      <c r="AR29" s="361"/>
      <c r="AS29" s="361"/>
      <c r="AT29" s="361"/>
      <c r="AU29" s="361"/>
      <c r="AV29" s="6">
        <v>6</v>
      </c>
      <c r="AW29" s="3" t="str">
        <f t="shared" si="4"/>
        <v>C</v>
      </c>
      <c r="AX29" s="4">
        <f t="shared" si="5"/>
        <v>2</v>
      </c>
      <c r="AY29" s="13" t="str">
        <f t="shared" si="6"/>
        <v>2.0</v>
      </c>
      <c r="AZ29" s="15">
        <v>6</v>
      </c>
      <c r="BA29" s="3" t="str">
        <f t="shared" si="7"/>
        <v>C</v>
      </c>
      <c r="BB29" s="4">
        <f t="shared" si="8"/>
        <v>2</v>
      </c>
      <c r="BC29" s="122" t="str">
        <f t="shared" si="9"/>
        <v>2.0</v>
      </c>
      <c r="BD29" s="191">
        <v>5.8</v>
      </c>
      <c r="BE29" s="189">
        <v>5</v>
      </c>
      <c r="BF29" s="189"/>
      <c r="BG29" s="116">
        <f t="shared" si="10"/>
        <v>5.3</v>
      </c>
      <c r="BH29" s="117">
        <f t="shared" si="11"/>
        <v>5.3</v>
      </c>
      <c r="BI29" s="118" t="str">
        <f t="shared" si="12"/>
        <v>D+</v>
      </c>
      <c r="BJ29" s="119">
        <f t="shared" si="13"/>
        <v>1.5</v>
      </c>
      <c r="BK29" s="119" t="str">
        <f t="shared" si="14"/>
        <v>1.5</v>
      </c>
      <c r="BL29" s="137">
        <v>4</v>
      </c>
      <c r="BM29" s="138">
        <v>4</v>
      </c>
      <c r="BN29" s="148">
        <v>6.3</v>
      </c>
      <c r="BO29" s="189">
        <v>8</v>
      </c>
      <c r="BP29" s="189"/>
      <c r="BQ29" s="116">
        <f t="shared" si="15"/>
        <v>7.3</v>
      </c>
      <c r="BR29" s="117">
        <f t="shared" si="16"/>
        <v>7.3</v>
      </c>
      <c r="BS29" s="118" t="str">
        <f t="shared" si="17"/>
        <v>B</v>
      </c>
      <c r="BT29" s="119">
        <f t="shared" si="18"/>
        <v>3</v>
      </c>
      <c r="BU29" s="119" t="str">
        <f t="shared" si="19"/>
        <v>3.0</v>
      </c>
      <c r="BV29" s="137">
        <v>2</v>
      </c>
      <c r="BW29" s="138">
        <v>2</v>
      </c>
      <c r="BX29" s="212">
        <v>5.7</v>
      </c>
      <c r="BY29" s="256">
        <v>7</v>
      </c>
      <c r="BZ29" s="256"/>
      <c r="CA29" s="116">
        <f t="shared" si="20"/>
        <v>6.5</v>
      </c>
      <c r="CB29" s="117">
        <f t="shared" si="21"/>
        <v>6.5</v>
      </c>
      <c r="CC29" s="118" t="str">
        <f t="shared" si="22"/>
        <v>C+</v>
      </c>
      <c r="CD29" s="119">
        <f t="shared" si="23"/>
        <v>2.5</v>
      </c>
      <c r="CE29" s="119" t="str">
        <f t="shared" si="24"/>
        <v>2.5</v>
      </c>
      <c r="CF29" s="137">
        <v>2</v>
      </c>
      <c r="CG29" s="138">
        <v>2</v>
      </c>
      <c r="CH29" s="212">
        <v>7.3</v>
      </c>
      <c r="CI29" s="225">
        <v>9</v>
      </c>
      <c r="CJ29" s="225"/>
      <c r="CK29" s="116">
        <f t="shared" si="25"/>
        <v>8.3000000000000007</v>
      </c>
      <c r="CL29" s="117">
        <f t="shared" si="26"/>
        <v>8.3000000000000007</v>
      </c>
      <c r="CM29" s="118" t="str">
        <f t="shared" si="27"/>
        <v>B+</v>
      </c>
      <c r="CN29" s="119">
        <f t="shared" si="28"/>
        <v>3.5</v>
      </c>
      <c r="CO29" s="119" t="str">
        <f t="shared" si="29"/>
        <v>3.5</v>
      </c>
      <c r="CP29" s="137">
        <v>1</v>
      </c>
      <c r="CQ29" s="138">
        <v>1</v>
      </c>
      <c r="CR29" s="212">
        <v>6.4</v>
      </c>
      <c r="CS29" s="230">
        <v>4</v>
      </c>
      <c r="CT29" s="230"/>
      <c r="CU29" s="116">
        <f t="shared" si="30"/>
        <v>5</v>
      </c>
      <c r="CV29" s="117">
        <f t="shared" si="31"/>
        <v>5</v>
      </c>
      <c r="CW29" s="118" t="str">
        <f t="shared" si="32"/>
        <v>D+</v>
      </c>
      <c r="CX29" s="119">
        <f t="shared" si="33"/>
        <v>1.5</v>
      </c>
      <c r="CY29" s="119" t="str">
        <f t="shared" si="0"/>
        <v>1.5</v>
      </c>
      <c r="CZ29" s="137">
        <v>2</v>
      </c>
      <c r="DA29" s="138">
        <v>2</v>
      </c>
      <c r="DB29" s="148">
        <v>7</v>
      </c>
      <c r="DC29" s="239">
        <v>6</v>
      </c>
      <c r="DD29" s="239"/>
      <c r="DE29" s="116">
        <f t="shared" si="34"/>
        <v>6.4</v>
      </c>
      <c r="DF29" s="117">
        <f t="shared" si="35"/>
        <v>6.4</v>
      </c>
      <c r="DG29" s="118" t="str">
        <f t="shared" si="36"/>
        <v>C</v>
      </c>
      <c r="DH29" s="119">
        <f t="shared" si="37"/>
        <v>2</v>
      </c>
      <c r="DI29" s="119" t="str">
        <f t="shared" si="1"/>
        <v>2.0</v>
      </c>
      <c r="DJ29" s="137">
        <v>2</v>
      </c>
      <c r="DK29" s="138">
        <v>2</v>
      </c>
      <c r="DL29" s="301">
        <f t="shared" si="38"/>
        <v>13</v>
      </c>
      <c r="DM29" s="310">
        <f t="shared" si="39"/>
        <v>2.1153846153846154</v>
      </c>
      <c r="DN29" s="312" t="str">
        <f t="shared" si="40"/>
        <v>2.12</v>
      </c>
      <c r="DO29" s="296" t="str">
        <f t="shared" si="41"/>
        <v>Lên lớp</v>
      </c>
      <c r="DP29" s="297">
        <f t="shared" si="42"/>
        <v>13</v>
      </c>
      <c r="DQ29" s="298">
        <f t="shared" si="43"/>
        <v>2.1153846153846154</v>
      </c>
      <c r="DR29" s="296" t="str">
        <f t="shared" si="44"/>
        <v>Lên lớp</v>
      </c>
      <c r="DT29" s="148">
        <v>8</v>
      </c>
      <c r="DU29" s="239">
        <v>9</v>
      </c>
      <c r="DV29" s="239"/>
      <c r="DW29" s="116">
        <f t="shared" si="45"/>
        <v>8.6</v>
      </c>
      <c r="DX29" s="117">
        <f t="shared" si="46"/>
        <v>8.6</v>
      </c>
      <c r="DY29" s="118" t="str">
        <f t="shared" si="47"/>
        <v>A</v>
      </c>
      <c r="DZ29" s="119">
        <f t="shared" si="48"/>
        <v>4</v>
      </c>
      <c r="EA29" s="119" t="str">
        <f t="shared" si="49"/>
        <v>4.0</v>
      </c>
      <c r="EB29" s="137">
        <v>3</v>
      </c>
      <c r="EC29" s="138">
        <v>3</v>
      </c>
      <c r="ED29" s="148">
        <v>7.3</v>
      </c>
      <c r="EE29" s="239">
        <v>6</v>
      </c>
      <c r="EF29" s="239"/>
      <c r="EG29" s="116">
        <f t="shared" si="50"/>
        <v>6.5</v>
      </c>
      <c r="EH29" s="117">
        <f t="shared" si="51"/>
        <v>6.5</v>
      </c>
      <c r="EI29" s="118" t="str">
        <f t="shared" si="52"/>
        <v>C+</v>
      </c>
      <c r="EJ29" s="119">
        <f t="shared" si="53"/>
        <v>2.5</v>
      </c>
      <c r="EK29" s="119" t="str">
        <f t="shared" si="54"/>
        <v>2.5</v>
      </c>
      <c r="EL29" s="137">
        <v>3</v>
      </c>
      <c r="EM29" s="138">
        <v>3</v>
      </c>
      <c r="EN29" s="148">
        <v>7.4</v>
      </c>
      <c r="EO29" s="230">
        <v>5</v>
      </c>
      <c r="EP29" s="230"/>
      <c r="EQ29" s="116">
        <f t="shared" si="55"/>
        <v>6</v>
      </c>
      <c r="ER29" s="117">
        <f t="shared" si="56"/>
        <v>6</v>
      </c>
      <c r="ES29" s="118" t="str">
        <f t="shared" si="57"/>
        <v>C</v>
      </c>
      <c r="ET29" s="119">
        <f t="shared" si="58"/>
        <v>2</v>
      </c>
      <c r="EU29" s="119" t="str">
        <f t="shared" si="59"/>
        <v>2.0</v>
      </c>
      <c r="EV29" s="137">
        <v>2</v>
      </c>
      <c r="EW29" s="138">
        <v>2</v>
      </c>
      <c r="EX29" s="209">
        <v>7.6</v>
      </c>
      <c r="EY29" s="239">
        <v>5</v>
      </c>
      <c r="EZ29" s="239"/>
      <c r="FA29" s="116">
        <f t="shared" si="60"/>
        <v>6</v>
      </c>
      <c r="FB29" s="117">
        <f t="shared" si="61"/>
        <v>6</v>
      </c>
      <c r="FC29" s="118" t="str">
        <f t="shared" si="62"/>
        <v>C</v>
      </c>
      <c r="FD29" s="119">
        <f t="shared" si="2"/>
        <v>2</v>
      </c>
      <c r="FE29" s="119" t="str">
        <f t="shared" si="3"/>
        <v>2.0</v>
      </c>
      <c r="FF29" s="137">
        <v>3</v>
      </c>
      <c r="FG29" s="138">
        <v>3</v>
      </c>
      <c r="FH29" s="200">
        <v>6.8</v>
      </c>
      <c r="FI29" s="239">
        <v>7</v>
      </c>
      <c r="FJ29" s="239"/>
      <c r="FK29" s="116">
        <f t="shared" si="63"/>
        <v>6.9</v>
      </c>
      <c r="FL29" s="117">
        <f t="shared" si="64"/>
        <v>6.9</v>
      </c>
      <c r="FM29" s="118" t="str">
        <f t="shared" si="65"/>
        <v>C+</v>
      </c>
      <c r="FN29" s="119">
        <f t="shared" si="66"/>
        <v>2.5</v>
      </c>
      <c r="FO29" s="119" t="str">
        <f t="shared" si="67"/>
        <v>2.5</v>
      </c>
      <c r="FP29" s="137">
        <v>2</v>
      </c>
      <c r="FQ29" s="138">
        <v>2</v>
      </c>
      <c r="FR29" s="301">
        <f t="shared" si="68"/>
        <v>13</v>
      </c>
      <c r="FS29" s="310">
        <f t="shared" si="69"/>
        <v>2.6538461538461537</v>
      </c>
      <c r="FT29" s="312" t="str">
        <f t="shared" si="70"/>
        <v>2.65</v>
      </c>
      <c r="FU29" s="189" t="str">
        <f t="shared" si="71"/>
        <v>Lên lớp</v>
      </c>
      <c r="FV29" s="526">
        <f t="shared" si="72"/>
        <v>26</v>
      </c>
      <c r="FW29" s="310">
        <f t="shared" si="73"/>
        <v>2.3846153846153846</v>
      </c>
      <c r="FX29" s="312" t="str">
        <f t="shared" si="74"/>
        <v>2.38</v>
      </c>
      <c r="FY29" s="527">
        <f t="shared" si="75"/>
        <v>26</v>
      </c>
      <c r="FZ29" s="528">
        <f t="shared" si="76"/>
        <v>2.3846153846153846</v>
      </c>
      <c r="GA29" s="529" t="str">
        <f t="shared" si="77"/>
        <v>Lên lớp</v>
      </c>
      <c r="GB29" s="131"/>
      <c r="GC29" s="209">
        <v>7.3</v>
      </c>
      <c r="GD29" s="239">
        <v>7</v>
      </c>
      <c r="GE29" s="239"/>
      <c r="GF29" s="116">
        <f t="shared" si="78"/>
        <v>7.1</v>
      </c>
      <c r="GG29" s="117">
        <f t="shared" si="79"/>
        <v>7.1</v>
      </c>
      <c r="GH29" s="118" t="str">
        <f t="shared" si="80"/>
        <v>B</v>
      </c>
      <c r="GI29" s="119">
        <f t="shared" si="81"/>
        <v>3</v>
      </c>
      <c r="GJ29" s="119" t="str">
        <f t="shared" si="82"/>
        <v>3.0</v>
      </c>
      <c r="GK29" s="137">
        <v>2</v>
      </c>
      <c r="GL29" s="138">
        <v>2</v>
      </c>
      <c r="GM29" s="209">
        <v>5</v>
      </c>
      <c r="GN29" s="239">
        <v>7</v>
      </c>
      <c r="GO29" s="239"/>
      <c r="GP29" s="116">
        <f t="shared" si="83"/>
        <v>6.2</v>
      </c>
      <c r="GQ29" s="117">
        <f t="shared" si="84"/>
        <v>6.2</v>
      </c>
      <c r="GR29" s="118" t="str">
        <f t="shared" si="85"/>
        <v>C</v>
      </c>
      <c r="GS29" s="119">
        <f t="shared" si="86"/>
        <v>2</v>
      </c>
      <c r="GT29" s="119" t="str">
        <f t="shared" si="87"/>
        <v>2.0</v>
      </c>
      <c r="GU29" s="137">
        <v>2</v>
      </c>
      <c r="GV29" s="138">
        <v>2</v>
      </c>
      <c r="GW29" s="148">
        <v>7</v>
      </c>
      <c r="GX29" s="239">
        <v>6</v>
      </c>
      <c r="GY29" s="239"/>
      <c r="GZ29" s="116">
        <f t="shared" si="88"/>
        <v>6.4</v>
      </c>
      <c r="HA29" s="117">
        <f t="shared" si="89"/>
        <v>6.4</v>
      </c>
      <c r="HB29" s="118" t="str">
        <f t="shared" si="90"/>
        <v>C</v>
      </c>
      <c r="HC29" s="119">
        <f t="shared" si="91"/>
        <v>2</v>
      </c>
      <c r="HD29" s="119" t="str">
        <f t="shared" si="92"/>
        <v>2.0</v>
      </c>
      <c r="HE29" s="137">
        <v>3</v>
      </c>
      <c r="HF29" s="138">
        <v>3</v>
      </c>
      <c r="HG29" s="191">
        <v>7</v>
      </c>
      <c r="HH29" s="239">
        <v>6</v>
      </c>
      <c r="HI29" s="239"/>
      <c r="HJ29" s="116">
        <f t="shared" si="93"/>
        <v>6.4</v>
      </c>
      <c r="HK29" s="117">
        <f t="shared" si="94"/>
        <v>6.4</v>
      </c>
      <c r="HL29" s="118" t="str">
        <f t="shared" si="95"/>
        <v>C</v>
      </c>
      <c r="HM29" s="119">
        <f t="shared" si="96"/>
        <v>2</v>
      </c>
      <c r="HN29" s="119" t="str">
        <f t="shared" si="97"/>
        <v>2.0</v>
      </c>
      <c r="HO29" s="137">
        <v>1</v>
      </c>
      <c r="HP29" s="138">
        <v>1</v>
      </c>
      <c r="HQ29" s="148">
        <v>5</v>
      </c>
      <c r="HR29" s="239">
        <v>9</v>
      </c>
      <c r="HS29" s="239"/>
      <c r="HT29" s="116">
        <f t="shared" si="98"/>
        <v>7.4</v>
      </c>
      <c r="HU29" s="117">
        <f t="shared" si="99"/>
        <v>7.4</v>
      </c>
      <c r="HV29" s="118" t="str">
        <f t="shared" si="100"/>
        <v>B</v>
      </c>
      <c r="HW29" s="119">
        <f t="shared" si="101"/>
        <v>3</v>
      </c>
      <c r="HX29" s="119" t="str">
        <f t="shared" si="102"/>
        <v>3.0</v>
      </c>
      <c r="HY29" s="137">
        <v>2</v>
      </c>
      <c r="HZ29" s="138">
        <v>2</v>
      </c>
      <c r="IA29" s="148">
        <v>5.6</v>
      </c>
      <c r="IB29" s="239">
        <v>5</v>
      </c>
      <c r="IC29" s="215"/>
      <c r="ID29" s="116">
        <f t="shared" si="103"/>
        <v>5.2</v>
      </c>
      <c r="IE29" s="117">
        <f t="shared" si="104"/>
        <v>5.2</v>
      </c>
      <c r="IF29" s="118" t="str">
        <f t="shared" si="105"/>
        <v>D+</v>
      </c>
      <c r="IG29" s="119">
        <f t="shared" si="106"/>
        <v>1.5</v>
      </c>
      <c r="IH29" s="119" t="str">
        <f t="shared" si="107"/>
        <v>1.5</v>
      </c>
      <c r="II29" s="137">
        <v>2</v>
      </c>
      <c r="IJ29" s="138">
        <v>2</v>
      </c>
      <c r="IK29" s="148">
        <v>8.1</v>
      </c>
      <c r="IL29" s="189">
        <v>6</v>
      </c>
      <c r="IM29" s="189"/>
      <c r="IN29" s="116">
        <f t="shared" si="108"/>
        <v>6.8</v>
      </c>
      <c r="IO29" s="117">
        <f t="shared" si="109"/>
        <v>6.8</v>
      </c>
      <c r="IP29" s="118" t="str">
        <f t="shared" si="110"/>
        <v>C+</v>
      </c>
      <c r="IQ29" s="119">
        <f t="shared" si="111"/>
        <v>2.5</v>
      </c>
      <c r="IR29" s="119" t="str">
        <f t="shared" si="112"/>
        <v>2.5</v>
      </c>
      <c r="IS29" s="137">
        <v>3</v>
      </c>
      <c r="IT29" s="138">
        <v>3</v>
      </c>
      <c r="IU29" s="191">
        <v>5.6</v>
      </c>
      <c r="IV29" s="189">
        <v>8</v>
      </c>
      <c r="IW29" s="189"/>
      <c r="IX29" s="116">
        <f t="shared" si="113"/>
        <v>7</v>
      </c>
      <c r="IY29" s="117">
        <f t="shared" si="114"/>
        <v>7</v>
      </c>
      <c r="IZ29" s="118" t="str">
        <f t="shared" si="115"/>
        <v>B</v>
      </c>
      <c r="JA29" s="119">
        <f t="shared" si="116"/>
        <v>3</v>
      </c>
      <c r="JB29" s="119" t="str">
        <f t="shared" si="117"/>
        <v>3.0</v>
      </c>
      <c r="JC29" s="137">
        <v>2</v>
      </c>
      <c r="JD29" s="138">
        <v>2</v>
      </c>
      <c r="JE29" s="301">
        <f t="shared" si="118"/>
        <v>17</v>
      </c>
      <c r="JF29" s="310">
        <f t="shared" si="119"/>
        <v>2.3823529411764706</v>
      </c>
      <c r="JG29" s="312" t="str">
        <f t="shared" si="120"/>
        <v>2.38</v>
      </c>
      <c r="JH29" s="130"/>
      <c r="JI29" s="130"/>
      <c r="JJ29" s="130"/>
      <c r="JK29" s="130"/>
      <c r="JL29" s="130"/>
      <c r="JM29" s="130"/>
      <c r="JN29" s="130"/>
      <c r="JO29" s="130"/>
      <c r="JP29" s="130"/>
      <c r="JQ29" s="131"/>
      <c r="JR29" s="129"/>
      <c r="JS29" s="130"/>
      <c r="JT29" s="130"/>
      <c r="JU29" s="130"/>
      <c r="JV29" s="130"/>
      <c r="JW29" s="130"/>
      <c r="JX29" s="130"/>
      <c r="JY29" s="130"/>
      <c r="JZ29" s="137">
        <v>2</v>
      </c>
      <c r="KA29" s="131"/>
    </row>
    <row r="30" spans="1:287" ht="18">
      <c r="A30" s="5">
        <v>31</v>
      </c>
      <c r="B30" s="64" t="s">
        <v>268</v>
      </c>
      <c r="C30" s="65" t="s">
        <v>342</v>
      </c>
      <c r="D30" s="69" t="s">
        <v>343</v>
      </c>
      <c r="E30" s="71" t="s">
        <v>344</v>
      </c>
      <c r="F30" s="71"/>
      <c r="G30" s="74" t="s">
        <v>375</v>
      </c>
      <c r="H30" s="66" t="s">
        <v>36</v>
      </c>
      <c r="I30" s="66" t="s">
        <v>271</v>
      </c>
      <c r="J30" s="225" t="s">
        <v>37</v>
      </c>
      <c r="K30" s="361" t="s">
        <v>159</v>
      </c>
      <c r="L30" s="361"/>
      <c r="M30" s="361"/>
      <c r="N30" s="361"/>
      <c r="O30" s="361"/>
      <c r="P30" s="361"/>
      <c r="Q30" s="361"/>
      <c r="R30" s="361"/>
      <c r="S30" s="361"/>
      <c r="T30" s="361"/>
      <c r="U30" s="361"/>
      <c r="V30" s="361"/>
      <c r="W30" s="361"/>
      <c r="X30" s="361"/>
      <c r="Y30" s="361"/>
      <c r="Z30" s="361"/>
      <c r="AA30" s="361"/>
      <c r="AB30" s="361"/>
      <c r="AC30" s="361"/>
      <c r="AD30" s="361"/>
      <c r="AE30" s="361"/>
      <c r="AF30" s="361"/>
      <c r="AG30" s="361"/>
      <c r="AH30" s="361"/>
      <c r="AI30" s="361"/>
      <c r="AJ30" s="361"/>
      <c r="AK30" s="361"/>
      <c r="AL30" s="361"/>
      <c r="AM30" s="361"/>
      <c r="AN30" s="361"/>
      <c r="AO30" s="361"/>
      <c r="AP30" s="361"/>
      <c r="AQ30" s="361"/>
      <c r="AR30" s="361"/>
      <c r="AS30" s="361"/>
      <c r="AT30" s="361"/>
      <c r="AU30" s="361"/>
      <c r="AV30" s="6">
        <v>6.7</v>
      </c>
      <c r="AW30" s="3" t="str">
        <f t="shared" si="4"/>
        <v>C+</v>
      </c>
      <c r="AX30" s="4">
        <f t="shared" si="5"/>
        <v>2.5</v>
      </c>
      <c r="AY30" s="13" t="str">
        <f t="shared" si="6"/>
        <v>2.5</v>
      </c>
      <c r="AZ30" s="15">
        <v>6</v>
      </c>
      <c r="BA30" s="3" t="str">
        <f t="shared" si="7"/>
        <v>C</v>
      </c>
      <c r="BB30" s="4">
        <f t="shared" si="8"/>
        <v>2</v>
      </c>
      <c r="BC30" s="122" t="str">
        <f t="shared" si="9"/>
        <v>2.0</v>
      </c>
      <c r="BD30" s="191">
        <v>8.8000000000000007</v>
      </c>
      <c r="BE30" s="189">
        <v>7</v>
      </c>
      <c r="BF30" s="189"/>
      <c r="BG30" s="116">
        <f t="shared" si="10"/>
        <v>7.7</v>
      </c>
      <c r="BH30" s="117">
        <f t="shared" si="11"/>
        <v>7.7</v>
      </c>
      <c r="BI30" s="118" t="str">
        <f t="shared" si="12"/>
        <v>B</v>
      </c>
      <c r="BJ30" s="119">
        <f t="shared" si="13"/>
        <v>3</v>
      </c>
      <c r="BK30" s="119" t="str">
        <f t="shared" si="14"/>
        <v>3.0</v>
      </c>
      <c r="BL30" s="137">
        <v>4</v>
      </c>
      <c r="BM30" s="138">
        <v>4</v>
      </c>
      <c r="BN30" s="148">
        <v>7.7</v>
      </c>
      <c r="BO30" s="189">
        <v>7</v>
      </c>
      <c r="BP30" s="189"/>
      <c r="BQ30" s="116">
        <f t="shared" si="15"/>
        <v>7.3</v>
      </c>
      <c r="BR30" s="117">
        <f t="shared" si="16"/>
        <v>7.3</v>
      </c>
      <c r="BS30" s="118" t="str">
        <f t="shared" si="17"/>
        <v>B</v>
      </c>
      <c r="BT30" s="119">
        <f t="shared" si="18"/>
        <v>3</v>
      </c>
      <c r="BU30" s="119" t="str">
        <f t="shared" si="19"/>
        <v>3.0</v>
      </c>
      <c r="BV30" s="137">
        <v>2</v>
      </c>
      <c r="BW30" s="138">
        <v>2</v>
      </c>
      <c r="BX30" s="212">
        <v>8.6999999999999993</v>
      </c>
      <c r="BY30" s="256">
        <v>8</v>
      </c>
      <c r="BZ30" s="256"/>
      <c r="CA30" s="116">
        <f t="shared" si="20"/>
        <v>8.3000000000000007</v>
      </c>
      <c r="CB30" s="117">
        <f t="shared" si="21"/>
        <v>8.3000000000000007</v>
      </c>
      <c r="CC30" s="118" t="str">
        <f t="shared" si="22"/>
        <v>B+</v>
      </c>
      <c r="CD30" s="119">
        <f t="shared" si="23"/>
        <v>3.5</v>
      </c>
      <c r="CE30" s="119" t="str">
        <f t="shared" si="24"/>
        <v>3.5</v>
      </c>
      <c r="CF30" s="137">
        <v>2</v>
      </c>
      <c r="CG30" s="138">
        <v>2</v>
      </c>
      <c r="CH30" s="212">
        <v>8</v>
      </c>
      <c r="CI30" s="225">
        <v>7</v>
      </c>
      <c r="CJ30" s="225"/>
      <c r="CK30" s="116">
        <f t="shared" si="25"/>
        <v>7.4</v>
      </c>
      <c r="CL30" s="117">
        <f t="shared" si="26"/>
        <v>7.4</v>
      </c>
      <c r="CM30" s="118" t="str">
        <f t="shared" si="27"/>
        <v>B</v>
      </c>
      <c r="CN30" s="119">
        <f t="shared" si="28"/>
        <v>3</v>
      </c>
      <c r="CO30" s="119" t="str">
        <f t="shared" si="29"/>
        <v>3.0</v>
      </c>
      <c r="CP30" s="137">
        <v>1</v>
      </c>
      <c r="CQ30" s="138">
        <v>1</v>
      </c>
      <c r="CR30" s="212">
        <v>8.1999999999999993</v>
      </c>
      <c r="CS30" s="230">
        <v>10</v>
      </c>
      <c r="CT30" s="230"/>
      <c r="CU30" s="116">
        <f t="shared" si="30"/>
        <v>9.3000000000000007</v>
      </c>
      <c r="CV30" s="117">
        <f t="shared" si="31"/>
        <v>9.3000000000000007</v>
      </c>
      <c r="CW30" s="118" t="str">
        <f t="shared" si="32"/>
        <v>A</v>
      </c>
      <c r="CX30" s="119">
        <f t="shared" si="33"/>
        <v>4</v>
      </c>
      <c r="CY30" s="119" t="str">
        <f t="shared" si="0"/>
        <v>4.0</v>
      </c>
      <c r="CZ30" s="137">
        <v>2</v>
      </c>
      <c r="DA30" s="138">
        <v>2</v>
      </c>
      <c r="DB30" s="148">
        <v>6.6</v>
      </c>
      <c r="DC30" s="239">
        <v>6</v>
      </c>
      <c r="DD30" s="239"/>
      <c r="DE30" s="116">
        <f t="shared" si="34"/>
        <v>6.2</v>
      </c>
      <c r="DF30" s="117">
        <f t="shared" si="35"/>
        <v>6.2</v>
      </c>
      <c r="DG30" s="118" t="str">
        <f t="shared" si="36"/>
        <v>C</v>
      </c>
      <c r="DH30" s="119">
        <f t="shared" si="37"/>
        <v>2</v>
      </c>
      <c r="DI30" s="119" t="str">
        <f t="shared" si="1"/>
        <v>2.0</v>
      </c>
      <c r="DJ30" s="137">
        <v>2</v>
      </c>
      <c r="DK30" s="138">
        <v>2</v>
      </c>
      <c r="DL30" s="301">
        <f t="shared" si="38"/>
        <v>13</v>
      </c>
      <c r="DM30" s="310">
        <f t="shared" si="39"/>
        <v>3.0769230769230771</v>
      </c>
      <c r="DN30" s="312" t="str">
        <f t="shared" si="40"/>
        <v>3.08</v>
      </c>
      <c r="DO30" s="296" t="str">
        <f t="shared" si="41"/>
        <v>Lên lớp</v>
      </c>
      <c r="DP30" s="297">
        <f t="shared" si="42"/>
        <v>13</v>
      </c>
      <c r="DQ30" s="298">
        <f t="shared" si="43"/>
        <v>3.0769230769230771</v>
      </c>
      <c r="DR30" s="296" t="str">
        <f t="shared" si="44"/>
        <v>Lên lớp</v>
      </c>
      <c r="DT30" s="148">
        <v>8.1999999999999993</v>
      </c>
      <c r="DU30" s="239">
        <v>9</v>
      </c>
      <c r="DV30" s="239"/>
      <c r="DW30" s="116">
        <f t="shared" si="45"/>
        <v>8.6999999999999993</v>
      </c>
      <c r="DX30" s="117">
        <f t="shared" si="46"/>
        <v>8.6999999999999993</v>
      </c>
      <c r="DY30" s="118" t="str">
        <f t="shared" si="47"/>
        <v>A</v>
      </c>
      <c r="DZ30" s="119">
        <f t="shared" si="48"/>
        <v>4</v>
      </c>
      <c r="EA30" s="119" t="str">
        <f t="shared" si="49"/>
        <v>4.0</v>
      </c>
      <c r="EB30" s="137">
        <v>3</v>
      </c>
      <c r="EC30" s="138">
        <v>3</v>
      </c>
      <c r="ED30" s="148">
        <v>8.1</v>
      </c>
      <c r="EE30" s="239">
        <v>9</v>
      </c>
      <c r="EF30" s="239"/>
      <c r="EG30" s="116">
        <f t="shared" si="50"/>
        <v>8.6</v>
      </c>
      <c r="EH30" s="117">
        <f t="shared" si="51"/>
        <v>8.6</v>
      </c>
      <c r="EI30" s="118" t="str">
        <f t="shared" si="52"/>
        <v>A</v>
      </c>
      <c r="EJ30" s="119">
        <f t="shared" si="53"/>
        <v>4</v>
      </c>
      <c r="EK30" s="119" t="str">
        <f t="shared" si="54"/>
        <v>4.0</v>
      </c>
      <c r="EL30" s="137">
        <v>3</v>
      </c>
      <c r="EM30" s="138">
        <v>3</v>
      </c>
      <c r="EN30" s="148">
        <v>8</v>
      </c>
      <c r="EO30" s="230">
        <v>7</v>
      </c>
      <c r="EP30" s="230"/>
      <c r="EQ30" s="116">
        <f t="shared" si="55"/>
        <v>7.4</v>
      </c>
      <c r="ER30" s="117">
        <f t="shared" si="56"/>
        <v>7.4</v>
      </c>
      <c r="ES30" s="118" t="str">
        <f t="shared" si="57"/>
        <v>B</v>
      </c>
      <c r="ET30" s="119">
        <f t="shared" si="58"/>
        <v>3</v>
      </c>
      <c r="EU30" s="119" t="str">
        <f t="shared" si="59"/>
        <v>3.0</v>
      </c>
      <c r="EV30" s="137">
        <v>2</v>
      </c>
      <c r="EW30" s="138">
        <v>2</v>
      </c>
      <c r="EX30" s="209">
        <v>8.3000000000000007</v>
      </c>
      <c r="EY30" s="239">
        <v>4</v>
      </c>
      <c r="EZ30" s="239"/>
      <c r="FA30" s="116">
        <f t="shared" si="60"/>
        <v>5.7</v>
      </c>
      <c r="FB30" s="117">
        <f t="shared" si="61"/>
        <v>5.7</v>
      </c>
      <c r="FC30" s="118" t="str">
        <f t="shared" si="62"/>
        <v>C</v>
      </c>
      <c r="FD30" s="119">
        <f t="shared" si="2"/>
        <v>2</v>
      </c>
      <c r="FE30" s="119" t="str">
        <f t="shared" si="3"/>
        <v>2.0</v>
      </c>
      <c r="FF30" s="137">
        <v>3</v>
      </c>
      <c r="FG30" s="138">
        <v>3</v>
      </c>
      <c r="FH30" s="200">
        <v>7</v>
      </c>
      <c r="FI30" s="239">
        <v>9</v>
      </c>
      <c r="FJ30" s="239"/>
      <c r="FK30" s="116">
        <f t="shared" si="63"/>
        <v>8.1999999999999993</v>
      </c>
      <c r="FL30" s="117">
        <f t="shared" si="64"/>
        <v>8.1999999999999993</v>
      </c>
      <c r="FM30" s="118" t="str">
        <f t="shared" si="65"/>
        <v>B+</v>
      </c>
      <c r="FN30" s="119">
        <f t="shared" si="66"/>
        <v>3.5</v>
      </c>
      <c r="FO30" s="119" t="str">
        <f t="shared" si="67"/>
        <v>3.5</v>
      </c>
      <c r="FP30" s="137">
        <v>2</v>
      </c>
      <c r="FQ30" s="138">
        <v>2</v>
      </c>
      <c r="FR30" s="301">
        <f t="shared" si="68"/>
        <v>13</v>
      </c>
      <c r="FS30" s="310">
        <f t="shared" si="69"/>
        <v>3.3076923076923075</v>
      </c>
      <c r="FT30" s="312" t="str">
        <f t="shared" si="70"/>
        <v>3.31</v>
      </c>
      <c r="FU30" s="189" t="str">
        <f t="shared" si="71"/>
        <v>Lên lớp</v>
      </c>
      <c r="FV30" s="526">
        <f t="shared" si="72"/>
        <v>26</v>
      </c>
      <c r="FW30" s="310">
        <f t="shared" si="73"/>
        <v>3.1923076923076925</v>
      </c>
      <c r="FX30" s="312" t="str">
        <f t="shared" si="74"/>
        <v>3.19</v>
      </c>
      <c r="FY30" s="527">
        <f t="shared" si="75"/>
        <v>26</v>
      </c>
      <c r="FZ30" s="528">
        <f t="shared" si="76"/>
        <v>3.1923076923076925</v>
      </c>
      <c r="GA30" s="529" t="str">
        <f t="shared" si="77"/>
        <v>Lên lớp</v>
      </c>
      <c r="GB30" s="131"/>
      <c r="GC30" s="209">
        <v>8</v>
      </c>
      <c r="GD30" s="239">
        <v>9</v>
      </c>
      <c r="GE30" s="239"/>
      <c r="GF30" s="116">
        <f t="shared" si="78"/>
        <v>8.6</v>
      </c>
      <c r="GG30" s="117">
        <f t="shared" si="79"/>
        <v>8.6</v>
      </c>
      <c r="GH30" s="118" t="str">
        <f t="shared" si="80"/>
        <v>A</v>
      </c>
      <c r="GI30" s="119">
        <f t="shared" si="81"/>
        <v>4</v>
      </c>
      <c r="GJ30" s="119" t="str">
        <f t="shared" si="82"/>
        <v>4.0</v>
      </c>
      <c r="GK30" s="137">
        <v>2</v>
      </c>
      <c r="GL30" s="138">
        <v>2</v>
      </c>
      <c r="GM30" s="209">
        <v>6.2</v>
      </c>
      <c r="GN30" s="239">
        <v>8</v>
      </c>
      <c r="GO30" s="239"/>
      <c r="GP30" s="116">
        <f t="shared" si="83"/>
        <v>7.3</v>
      </c>
      <c r="GQ30" s="117">
        <f t="shared" si="84"/>
        <v>7.3</v>
      </c>
      <c r="GR30" s="118" t="str">
        <f t="shared" si="85"/>
        <v>B</v>
      </c>
      <c r="GS30" s="119">
        <f t="shared" si="86"/>
        <v>3</v>
      </c>
      <c r="GT30" s="119" t="str">
        <f t="shared" si="87"/>
        <v>3.0</v>
      </c>
      <c r="GU30" s="137">
        <v>2</v>
      </c>
      <c r="GV30" s="138">
        <v>2</v>
      </c>
      <c r="GW30" s="148">
        <v>6.8</v>
      </c>
      <c r="GX30" s="239">
        <v>9</v>
      </c>
      <c r="GY30" s="239"/>
      <c r="GZ30" s="116">
        <f t="shared" si="88"/>
        <v>8.1</v>
      </c>
      <c r="HA30" s="117">
        <f t="shared" si="89"/>
        <v>8.1</v>
      </c>
      <c r="HB30" s="118" t="str">
        <f t="shared" si="90"/>
        <v>B+</v>
      </c>
      <c r="HC30" s="119">
        <f t="shared" si="91"/>
        <v>3.5</v>
      </c>
      <c r="HD30" s="119" t="str">
        <f t="shared" si="92"/>
        <v>3.5</v>
      </c>
      <c r="HE30" s="137">
        <v>3</v>
      </c>
      <c r="HF30" s="138">
        <v>3</v>
      </c>
      <c r="HG30" s="191">
        <v>9.4</v>
      </c>
      <c r="HH30" s="239">
        <v>10</v>
      </c>
      <c r="HI30" s="239"/>
      <c r="HJ30" s="116">
        <f t="shared" si="93"/>
        <v>9.8000000000000007</v>
      </c>
      <c r="HK30" s="117">
        <f t="shared" si="94"/>
        <v>9.8000000000000007</v>
      </c>
      <c r="HL30" s="118" t="str">
        <f t="shared" si="95"/>
        <v>A</v>
      </c>
      <c r="HM30" s="119">
        <f t="shared" si="96"/>
        <v>4</v>
      </c>
      <c r="HN30" s="119" t="str">
        <f t="shared" si="97"/>
        <v>4.0</v>
      </c>
      <c r="HO30" s="137">
        <v>1</v>
      </c>
      <c r="HP30" s="138">
        <v>1</v>
      </c>
      <c r="HQ30" s="148">
        <v>5.4</v>
      </c>
      <c r="HR30" s="239">
        <v>9</v>
      </c>
      <c r="HS30" s="239"/>
      <c r="HT30" s="116">
        <f t="shared" si="98"/>
        <v>7.6</v>
      </c>
      <c r="HU30" s="117">
        <f t="shared" si="99"/>
        <v>7.6</v>
      </c>
      <c r="HV30" s="118" t="str">
        <f t="shared" si="100"/>
        <v>B</v>
      </c>
      <c r="HW30" s="119">
        <f t="shared" si="101"/>
        <v>3</v>
      </c>
      <c r="HX30" s="119" t="str">
        <f t="shared" si="102"/>
        <v>3.0</v>
      </c>
      <c r="HY30" s="137">
        <v>2</v>
      </c>
      <c r="HZ30" s="138">
        <v>2</v>
      </c>
      <c r="IA30" s="148">
        <v>8.6</v>
      </c>
      <c r="IB30" s="239">
        <v>8</v>
      </c>
      <c r="IC30" s="215"/>
      <c r="ID30" s="116">
        <f t="shared" si="103"/>
        <v>8.1999999999999993</v>
      </c>
      <c r="IE30" s="117">
        <f t="shared" si="104"/>
        <v>8.1999999999999993</v>
      </c>
      <c r="IF30" s="118" t="str">
        <f t="shared" si="105"/>
        <v>B+</v>
      </c>
      <c r="IG30" s="119">
        <f t="shared" si="106"/>
        <v>3.5</v>
      </c>
      <c r="IH30" s="119" t="str">
        <f t="shared" si="107"/>
        <v>3.5</v>
      </c>
      <c r="II30" s="137">
        <v>2</v>
      </c>
      <c r="IJ30" s="138">
        <v>2</v>
      </c>
      <c r="IK30" s="148">
        <v>8.6999999999999993</v>
      </c>
      <c r="IL30" s="189">
        <v>8</v>
      </c>
      <c r="IM30" s="189"/>
      <c r="IN30" s="116">
        <f t="shared" si="108"/>
        <v>8.3000000000000007</v>
      </c>
      <c r="IO30" s="117">
        <f t="shared" si="109"/>
        <v>8.3000000000000007</v>
      </c>
      <c r="IP30" s="118" t="str">
        <f t="shared" si="110"/>
        <v>B+</v>
      </c>
      <c r="IQ30" s="119">
        <f t="shared" si="111"/>
        <v>3.5</v>
      </c>
      <c r="IR30" s="119" t="str">
        <f t="shared" si="112"/>
        <v>3.5</v>
      </c>
      <c r="IS30" s="137">
        <v>3</v>
      </c>
      <c r="IT30" s="138">
        <v>3</v>
      </c>
      <c r="IU30" s="191">
        <v>6.2</v>
      </c>
      <c r="IV30" s="189">
        <v>8</v>
      </c>
      <c r="IW30" s="189"/>
      <c r="IX30" s="116">
        <f t="shared" si="113"/>
        <v>7.3</v>
      </c>
      <c r="IY30" s="117">
        <f t="shared" si="114"/>
        <v>7.3</v>
      </c>
      <c r="IZ30" s="118" t="str">
        <f t="shared" si="115"/>
        <v>B</v>
      </c>
      <c r="JA30" s="119">
        <f t="shared" si="116"/>
        <v>3</v>
      </c>
      <c r="JB30" s="119" t="str">
        <f t="shared" si="117"/>
        <v>3.0</v>
      </c>
      <c r="JC30" s="137">
        <v>2</v>
      </c>
      <c r="JD30" s="138">
        <v>2</v>
      </c>
      <c r="JE30" s="301">
        <f t="shared" si="118"/>
        <v>17</v>
      </c>
      <c r="JF30" s="310">
        <f t="shared" si="119"/>
        <v>3.4117647058823528</v>
      </c>
      <c r="JG30" s="312" t="str">
        <f t="shared" si="120"/>
        <v>3.41</v>
      </c>
      <c r="JH30" s="130"/>
      <c r="JI30" s="130"/>
      <c r="JJ30" s="130"/>
      <c r="JK30" s="130"/>
      <c r="JL30" s="130"/>
      <c r="JM30" s="130"/>
      <c r="JN30" s="130"/>
      <c r="JO30" s="130"/>
      <c r="JP30" s="130"/>
      <c r="JQ30" s="131"/>
      <c r="JR30" s="129"/>
      <c r="JS30" s="130"/>
      <c r="JT30" s="130"/>
      <c r="JU30" s="130"/>
      <c r="JV30" s="130"/>
      <c r="JW30" s="130"/>
      <c r="JX30" s="130"/>
      <c r="JY30" s="130"/>
      <c r="JZ30" s="137">
        <v>2</v>
      </c>
      <c r="KA30" s="131"/>
    </row>
    <row r="31" spans="1:287" ht="18">
      <c r="A31" s="5">
        <v>32</v>
      </c>
      <c r="B31" s="64" t="s">
        <v>268</v>
      </c>
      <c r="C31" s="65" t="s">
        <v>345</v>
      </c>
      <c r="D31" s="69" t="s">
        <v>346</v>
      </c>
      <c r="E31" s="71" t="s">
        <v>344</v>
      </c>
      <c r="F31" s="71"/>
      <c r="G31" s="74" t="s">
        <v>376</v>
      </c>
      <c r="H31" s="66" t="s">
        <v>36</v>
      </c>
      <c r="I31" s="66" t="s">
        <v>46</v>
      </c>
      <c r="J31" s="225" t="s">
        <v>37</v>
      </c>
      <c r="K31" s="361" t="s">
        <v>159</v>
      </c>
      <c r="L31" s="361"/>
      <c r="M31" s="361"/>
      <c r="N31" s="361"/>
      <c r="O31" s="361"/>
      <c r="P31" s="361"/>
      <c r="Q31" s="361"/>
      <c r="R31" s="361"/>
      <c r="S31" s="361"/>
      <c r="T31" s="361"/>
      <c r="U31" s="361"/>
      <c r="V31" s="361"/>
      <c r="W31" s="361"/>
      <c r="X31" s="361"/>
      <c r="Y31" s="361"/>
      <c r="Z31" s="361"/>
      <c r="AA31" s="361"/>
      <c r="AB31" s="361"/>
      <c r="AC31" s="361"/>
      <c r="AD31" s="361"/>
      <c r="AE31" s="361"/>
      <c r="AF31" s="361"/>
      <c r="AG31" s="361"/>
      <c r="AH31" s="361"/>
      <c r="AI31" s="361"/>
      <c r="AJ31" s="361"/>
      <c r="AK31" s="361"/>
      <c r="AL31" s="361"/>
      <c r="AM31" s="361"/>
      <c r="AN31" s="361"/>
      <c r="AO31" s="361"/>
      <c r="AP31" s="361"/>
      <c r="AQ31" s="361"/>
      <c r="AR31" s="361"/>
      <c r="AS31" s="361"/>
      <c r="AT31" s="361"/>
      <c r="AU31" s="361"/>
      <c r="AV31" s="6">
        <v>7</v>
      </c>
      <c r="AW31" s="3" t="str">
        <f t="shared" si="4"/>
        <v>B</v>
      </c>
      <c r="AX31" s="4">
        <f t="shared" si="5"/>
        <v>3</v>
      </c>
      <c r="AY31" s="13" t="str">
        <f t="shared" si="6"/>
        <v>3.0</v>
      </c>
      <c r="AZ31" s="15">
        <v>6</v>
      </c>
      <c r="BA31" s="3" t="str">
        <f t="shared" si="7"/>
        <v>C</v>
      </c>
      <c r="BB31" s="4">
        <f t="shared" si="8"/>
        <v>2</v>
      </c>
      <c r="BC31" s="122" t="str">
        <f t="shared" si="9"/>
        <v>2.0</v>
      </c>
      <c r="BD31" s="191">
        <v>8.6999999999999993</v>
      </c>
      <c r="BE31" s="189">
        <v>6</v>
      </c>
      <c r="BF31" s="189"/>
      <c r="BG31" s="116">
        <f t="shared" si="10"/>
        <v>7.1</v>
      </c>
      <c r="BH31" s="117">
        <f t="shared" si="11"/>
        <v>7.1</v>
      </c>
      <c r="BI31" s="118" t="str">
        <f t="shared" si="12"/>
        <v>B</v>
      </c>
      <c r="BJ31" s="119">
        <f t="shared" si="13"/>
        <v>3</v>
      </c>
      <c r="BK31" s="119" t="str">
        <f t="shared" si="14"/>
        <v>3.0</v>
      </c>
      <c r="BL31" s="137">
        <v>4</v>
      </c>
      <c r="BM31" s="138">
        <v>4</v>
      </c>
      <c r="BN31" s="148">
        <v>5.3</v>
      </c>
      <c r="BO31" s="189">
        <v>8</v>
      </c>
      <c r="BP31" s="189"/>
      <c r="BQ31" s="116">
        <f t="shared" si="15"/>
        <v>6.9</v>
      </c>
      <c r="BR31" s="117">
        <f t="shared" si="16"/>
        <v>6.9</v>
      </c>
      <c r="BS31" s="118" t="str">
        <f t="shared" si="17"/>
        <v>C+</v>
      </c>
      <c r="BT31" s="119">
        <f t="shared" si="18"/>
        <v>2.5</v>
      </c>
      <c r="BU31" s="119" t="str">
        <f t="shared" si="19"/>
        <v>2.5</v>
      </c>
      <c r="BV31" s="137">
        <v>2</v>
      </c>
      <c r="BW31" s="138">
        <v>2</v>
      </c>
      <c r="BX31" s="212">
        <v>8.6999999999999993</v>
      </c>
      <c r="BY31" s="256">
        <v>8</v>
      </c>
      <c r="BZ31" s="256"/>
      <c r="CA31" s="116">
        <f t="shared" si="20"/>
        <v>8.3000000000000007</v>
      </c>
      <c r="CB31" s="117">
        <f t="shared" si="21"/>
        <v>8.3000000000000007</v>
      </c>
      <c r="CC31" s="118" t="str">
        <f t="shared" si="22"/>
        <v>B+</v>
      </c>
      <c r="CD31" s="119">
        <f t="shared" si="23"/>
        <v>3.5</v>
      </c>
      <c r="CE31" s="119" t="str">
        <f t="shared" si="24"/>
        <v>3.5</v>
      </c>
      <c r="CF31" s="137">
        <v>2</v>
      </c>
      <c r="CG31" s="138">
        <v>2</v>
      </c>
      <c r="CH31" s="212">
        <v>8</v>
      </c>
      <c r="CI31" s="225">
        <v>9</v>
      </c>
      <c r="CJ31" s="225"/>
      <c r="CK31" s="116">
        <f t="shared" si="25"/>
        <v>8.6</v>
      </c>
      <c r="CL31" s="117">
        <f t="shared" si="26"/>
        <v>8.6</v>
      </c>
      <c r="CM31" s="118" t="str">
        <f t="shared" si="27"/>
        <v>A</v>
      </c>
      <c r="CN31" s="119">
        <f t="shared" si="28"/>
        <v>4</v>
      </c>
      <c r="CO31" s="119" t="str">
        <f t="shared" si="29"/>
        <v>4.0</v>
      </c>
      <c r="CP31" s="137">
        <v>1</v>
      </c>
      <c r="CQ31" s="138">
        <v>1</v>
      </c>
      <c r="CR31" s="212">
        <v>8.8000000000000007</v>
      </c>
      <c r="CS31" s="230">
        <v>5</v>
      </c>
      <c r="CT31" s="230"/>
      <c r="CU31" s="116">
        <f t="shared" si="30"/>
        <v>6.5</v>
      </c>
      <c r="CV31" s="117">
        <f t="shared" si="31"/>
        <v>6.5</v>
      </c>
      <c r="CW31" s="118" t="str">
        <f t="shared" si="32"/>
        <v>C+</v>
      </c>
      <c r="CX31" s="119">
        <f t="shared" si="33"/>
        <v>2.5</v>
      </c>
      <c r="CY31" s="119" t="str">
        <f t="shared" si="0"/>
        <v>2.5</v>
      </c>
      <c r="CZ31" s="137">
        <v>2</v>
      </c>
      <c r="DA31" s="138">
        <v>2</v>
      </c>
      <c r="DB31" s="148">
        <v>7.8</v>
      </c>
      <c r="DC31" s="239">
        <v>8</v>
      </c>
      <c r="DD31" s="239"/>
      <c r="DE31" s="116">
        <f t="shared" si="34"/>
        <v>7.9</v>
      </c>
      <c r="DF31" s="117">
        <f t="shared" si="35"/>
        <v>7.9</v>
      </c>
      <c r="DG31" s="118" t="str">
        <f t="shared" si="36"/>
        <v>B</v>
      </c>
      <c r="DH31" s="119">
        <f t="shared" si="37"/>
        <v>3</v>
      </c>
      <c r="DI31" s="119" t="str">
        <f t="shared" si="1"/>
        <v>3.0</v>
      </c>
      <c r="DJ31" s="137">
        <v>2</v>
      </c>
      <c r="DK31" s="138">
        <v>2</v>
      </c>
      <c r="DL31" s="301">
        <f t="shared" si="38"/>
        <v>13</v>
      </c>
      <c r="DM31" s="310">
        <f t="shared" si="39"/>
        <v>3</v>
      </c>
      <c r="DN31" s="312" t="str">
        <f t="shared" si="40"/>
        <v>3.00</v>
      </c>
      <c r="DO31" s="296" t="str">
        <f t="shared" si="41"/>
        <v>Lên lớp</v>
      </c>
      <c r="DP31" s="297">
        <f t="shared" si="42"/>
        <v>13</v>
      </c>
      <c r="DQ31" s="298">
        <f t="shared" si="43"/>
        <v>3</v>
      </c>
      <c r="DR31" s="296" t="str">
        <f t="shared" si="44"/>
        <v>Lên lớp</v>
      </c>
      <c r="DT31" s="148">
        <v>9.4</v>
      </c>
      <c r="DU31" s="239">
        <v>9</v>
      </c>
      <c r="DV31" s="239"/>
      <c r="DW31" s="116">
        <f t="shared" si="45"/>
        <v>9.1999999999999993</v>
      </c>
      <c r="DX31" s="117">
        <f t="shared" si="46"/>
        <v>9.1999999999999993</v>
      </c>
      <c r="DY31" s="118" t="str">
        <f t="shared" si="47"/>
        <v>A</v>
      </c>
      <c r="DZ31" s="119">
        <f t="shared" si="48"/>
        <v>4</v>
      </c>
      <c r="EA31" s="119" t="str">
        <f t="shared" si="49"/>
        <v>4.0</v>
      </c>
      <c r="EB31" s="137">
        <v>3</v>
      </c>
      <c r="EC31" s="138">
        <v>3</v>
      </c>
      <c r="ED31" s="148">
        <v>9</v>
      </c>
      <c r="EE31" s="239">
        <v>6</v>
      </c>
      <c r="EF31" s="239"/>
      <c r="EG31" s="116">
        <f t="shared" si="50"/>
        <v>7.2</v>
      </c>
      <c r="EH31" s="117">
        <f t="shared" si="51"/>
        <v>7.2</v>
      </c>
      <c r="EI31" s="118" t="str">
        <f t="shared" si="52"/>
        <v>B</v>
      </c>
      <c r="EJ31" s="119">
        <f t="shared" si="53"/>
        <v>3</v>
      </c>
      <c r="EK31" s="119" t="str">
        <f t="shared" si="54"/>
        <v>3.0</v>
      </c>
      <c r="EL31" s="137">
        <v>3</v>
      </c>
      <c r="EM31" s="138">
        <v>3</v>
      </c>
      <c r="EN31" s="148">
        <v>9.4</v>
      </c>
      <c r="EO31" s="230">
        <v>7</v>
      </c>
      <c r="EP31" s="230"/>
      <c r="EQ31" s="116">
        <f t="shared" si="55"/>
        <v>8</v>
      </c>
      <c r="ER31" s="117">
        <f t="shared" si="56"/>
        <v>8</v>
      </c>
      <c r="ES31" s="118" t="str">
        <f t="shared" si="57"/>
        <v>B+</v>
      </c>
      <c r="ET31" s="119">
        <f t="shared" si="58"/>
        <v>3.5</v>
      </c>
      <c r="EU31" s="119" t="str">
        <f t="shared" si="59"/>
        <v>3.5</v>
      </c>
      <c r="EV31" s="137">
        <v>2</v>
      </c>
      <c r="EW31" s="138">
        <v>2</v>
      </c>
      <c r="EX31" s="209">
        <v>9.1</v>
      </c>
      <c r="EY31" s="239">
        <v>6</v>
      </c>
      <c r="EZ31" s="239"/>
      <c r="FA31" s="116">
        <f t="shared" si="60"/>
        <v>7.2</v>
      </c>
      <c r="FB31" s="117">
        <f t="shared" si="61"/>
        <v>7.2</v>
      </c>
      <c r="FC31" s="118" t="str">
        <f t="shared" si="62"/>
        <v>B</v>
      </c>
      <c r="FD31" s="119">
        <f t="shared" si="2"/>
        <v>3</v>
      </c>
      <c r="FE31" s="119" t="str">
        <f t="shared" si="3"/>
        <v>3.0</v>
      </c>
      <c r="FF31" s="137">
        <v>3</v>
      </c>
      <c r="FG31" s="138">
        <v>3</v>
      </c>
      <c r="FH31" s="200">
        <v>7.4</v>
      </c>
      <c r="FI31" s="239">
        <v>8</v>
      </c>
      <c r="FJ31" s="239"/>
      <c r="FK31" s="116">
        <f t="shared" si="63"/>
        <v>7.8</v>
      </c>
      <c r="FL31" s="117">
        <f t="shared" si="64"/>
        <v>7.8</v>
      </c>
      <c r="FM31" s="118" t="str">
        <f t="shared" si="65"/>
        <v>B</v>
      </c>
      <c r="FN31" s="119">
        <f t="shared" si="66"/>
        <v>3</v>
      </c>
      <c r="FO31" s="119" t="str">
        <f t="shared" si="67"/>
        <v>3.0</v>
      </c>
      <c r="FP31" s="137">
        <v>2</v>
      </c>
      <c r="FQ31" s="138">
        <v>2</v>
      </c>
      <c r="FR31" s="301">
        <f t="shared" si="68"/>
        <v>13</v>
      </c>
      <c r="FS31" s="310">
        <f t="shared" si="69"/>
        <v>3.3076923076923075</v>
      </c>
      <c r="FT31" s="312" t="str">
        <f t="shared" si="70"/>
        <v>3.31</v>
      </c>
      <c r="FU31" s="189" t="str">
        <f t="shared" si="71"/>
        <v>Lên lớp</v>
      </c>
      <c r="FV31" s="526">
        <f t="shared" si="72"/>
        <v>26</v>
      </c>
      <c r="FW31" s="310">
        <f t="shared" si="73"/>
        <v>3.1538461538461537</v>
      </c>
      <c r="FX31" s="312" t="str">
        <f t="shared" si="74"/>
        <v>3.15</v>
      </c>
      <c r="FY31" s="527">
        <f t="shared" si="75"/>
        <v>26</v>
      </c>
      <c r="FZ31" s="528">
        <f t="shared" si="76"/>
        <v>3.1538461538461537</v>
      </c>
      <c r="GA31" s="529" t="str">
        <f t="shared" si="77"/>
        <v>Lên lớp</v>
      </c>
      <c r="GB31" s="131"/>
      <c r="GC31" s="209">
        <v>8</v>
      </c>
      <c r="GD31" s="239">
        <v>6</v>
      </c>
      <c r="GE31" s="239"/>
      <c r="GF31" s="116">
        <f t="shared" si="78"/>
        <v>6.8</v>
      </c>
      <c r="GG31" s="117">
        <f t="shared" si="79"/>
        <v>6.8</v>
      </c>
      <c r="GH31" s="118" t="str">
        <f t="shared" si="80"/>
        <v>C+</v>
      </c>
      <c r="GI31" s="119">
        <f t="shared" si="81"/>
        <v>2.5</v>
      </c>
      <c r="GJ31" s="119" t="str">
        <f t="shared" si="82"/>
        <v>2.5</v>
      </c>
      <c r="GK31" s="137">
        <v>2</v>
      </c>
      <c r="GL31" s="138">
        <v>2</v>
      </c>
      <c r="GM31" s="209">
        <v>7.8</v>
      </c>
      <c r="GN31" s="239">
        <v>8</v>
      </c>
      <c r="GO31" s="239"/>
      <c r="GP31" s="116">
        <f t="shared" si="83"/>
        <v>7.9</v>
      </c>
      <c r="GQ31" s="117">
        <f t="shared" si="84"/>
        <v>7.9</v>
      </c>
      <c r="GR31" s="118" t="str">
        <f t="shared" si="85"/>
        <v>B</v>
      </c>
      <c r="GS31" s="119">
        <f t="shared" si="86"/>
        <v>3</v>
      </c>
      <c r="GT31" s="119" t="str">
        <f t="shared" si="87"/>
        <v>3.0</v>
      </c>
      <c r="GU31" s="137">
        <v>2</v>
      </c>
      <c r="GV31" s="138">
        <v>2</v>
      </c>
      <c r="GW31" s="148">
        <v>7.3</v>
      </c>
      <c r="GX31" s="239">
        <v>6</v>
      </c>
      <c r="GY31" s="239"/>
      <c r="GZ31" s="116">
        <f t="shared" si="88"/>
        <v>6.5</v>
      </c>
      <c r="HA31" s="117">
        <f t="shared" si="89"/>
        <v>6.5</v>
      </c>
      <c r="HB31" s="118" t="str">
        <f t="shared" si="90"/>
        <v>C+</v>
      </c>
      <c r="HC31" s="119">
        <f t="shared" si="91"/>
        <v>2.5</v>
      </c>
      <c r="HD31" s="119" t="str">
        <f t="shared" si="92"/>
        <v>2.5</v>
      </c>
      <c r="HE31" s="137">
        <v>3</v>
      </c>
      <c r="HF31" s="138">
        <v>3</v>
      </c>
      <c r="HG31" s="191">
        <v>9.4</v>
      </c>
      <c r="HH31" s="239">
        <v>10</v>
      </c>
      <c r="HI31" s="239"/>
      <c r="HJ31" s="116">
        <f t="shared" si="93"/>
        <v>9.8000000000000007</v>
      </c>
      <c r="HK31" s="117">
        <f t="shared" si="94"/>
        <v>9.8000000000000007</v>
      </c>
      <c r="HL31" s="118" t="str">
        <f t="shared" si="95"/>
        <v>A</v>
      </c>
      <c r="HM31" s="119">
        <f t="shared" si="96"/>
        <v>4</v>
      </c>
      <c r="HN31" s="119" t="str">
        <f t="shared" si="97"/>
        <v>4.0</v>
      </c>
      <c r="HO31" s="137">
        <v>1</v>
      </c>
      <c r="HP31" s="138">
        <v>1</v>
      </c>
      <c r="HQ31" s="148">
        <v>8.4</v>
      </c>
      <c r="HR31" s="239">
        <v>9</v>
      </c>
      <c r="HS31" s="239"/>
      <c r="HT31" s="116">
        <f t="shared" si="98"/>
        <v>8.8000000000000007</v>
      </c>
      <c r="HU31" s="117">
        <f t="shared" si="99"/>
        <v>8.8000000000000007</v>
      </c>
      <c r="HV31" s="118" t="str">
        <f t="shared" si="100"/>
        <v>A</v>
      </c>
      <c r="HW31" s="119">
        <f t="shared" si="101"/>
        <v>4</v>
      </c>
      <c r="HX31" s="119" t="str">
        <f t="shared" si="102"/>
        <v>4.0</v>
      </c>
      <c r="HY31" s="137">
        <v>2</v>
      </c>
      <c r="HZ31" s="138">
        <v>2</v>
      </c>
      <c r="IA31" s="148">
        <v>9</v>
      </c>
      <c r="IB31" s="239">
        <v>9</v>
      </c>
      <c r="IC31" s="215"/>
      <c r="ID31" s="116">
        <f t="shared" si="103"/>
        <v>9</v>
      </c>
      <c r="IE31" s="117">
        <f t="shared" si="104"/>
        <v>9</v>
      </c>
      <c r="IF31" s="118" t="str">
        <f t="shared" si="105"/>
        <v>A</v>
      </c>
      <c r="IG31" s="119">
        <f t="shared" si="106"/>
        <v>4</v>
      </c>
      <c r="IH31" s="119" t="str">
        <f t="shared" si="107"/>
        <v>4.0</v>
      </c>
      <c r="II31" s="137">
        <v>2</v>
      </c>
      <c r="IJ31" s="138">
        <v>2</v>
      </c>
      <c r="IK31" s="148">
        <v>8.4</v>
      </c>
      <c r="IL31" s="189">
        <v>9</v>
      </c>
      <c r="IM31" s="189"/>
      <c r="IN31" s="116">
        <f t="shared" si="108"/>
        <v>8.8000000000000007</v>
      </c>
      <c r="IO31" s="117">
        <f t="shared" si="109"/>
        <v>8.8000000000000007</v>
      </c>
      <c r="IP31" s="118" t="str">
        <f t="shared" si="110"/>
        <v>A</v>
      </c>
      <c r="IQ31" s="119">
        <f t="shared" si="111"/>
        <v>4</v>
      </c>
      <c r="IR31" s="119" t="str">
        <f t="shared" si="112"/>
        <v>4.0</v>
      </c>
      <c r="IS31" s="137">
        <v>3</v>
      </c>
      <c r="IT31" s="138">
        <v>3</v>
      </c>
      <c r="IU31" s="191">
        <v>7.4</v>
      </c>
      <c r="IV31" s="189">
        <v>7</v>
      </c>
      <c r="IW31" s="189"/>
      <c r="IX31" s="116">
        <f t="shared" si="113"/>
        <v>7.2</v>
      </c>
      <c r="IY31" s="117">
        <f t="shared" si="114"/>
        <v>7.2</v>
      </c>
      <c r="IZ31" s="118" t="str">
        <f t="shared" si="115"/>
        <v>B</v>
      </c>
      <c r="JA31" s="119">
        <f t="shared" si="116"/>
        <v>3</v>
      </c>
      <c r="JB31" s="119" t="str">
        <f t="shared" si="117"/>
        <v>3.0</v>
      </c>
      <c r="JC31" s="137">
        <v>2</v>
      </c>
      <c r="JD31" s="138">
        <v>2</v>
      </c>
      <c r="JE31" s="301">
        <f t="shared" si="118"/>
        <v>17</v>
      </c>
      <c r="JF31" s="310">
        <f t="shared" si="119"/>
        <v>3.3235294117647061</v>
      </c>
      <c r="JG31" s="312" t="str">
        <f t="shared" si="120"/>
        <v>3.32</v>
      </c>
      <c r="JH31" s="130"/>
      <c r="JI31" s="130"/>
      <c r="JJ31" s="130"/>
      <c r="JK31" s="130"/>
      <c r="JL31" s="130"/>
      <c r="JM31" s="130"/>
      <c r="JN31" s="130"/>
      <c r="JO31" s="130"/>
      <c r="JP31" s="130"/>
      <c r="JQ31" s="131"/>
      <c r="JR31" s="129"/>
      <c r="JS31" s="130"/>
      <c r="JT31" s="130"/>
      <c r="JU31" s="130"/>
      <c r="JV31" s="130"/>
      <c r="JW31" s="130"/>
      <c r="JX31" s="130"/>
      <c r="JY31" s="130"/>
      <c r="JZ31" s="137">
        <v>2</v>
      </c>
      <c r="KA31" s="131"/>
    </row>
    <row r="32" spans="1:287" ht="18">
      <c r="A32" s="5">
        <v>33</v>
      </c>
      <c r="B32" s="64" t="s">
        <v>268</v>
      </c>
      <c r="C32" s="65" t="s">
        <v>347</v>
      </c>
      <c r="D32" s="69" t="s">
        <v>348</v>
      </c>
      <c r="E32" s="105" t="s">
        <v>306</v>
      </c>
      <c r="F32" s="105" t="s">
        <v>450</v>
      </c>
      <c r="G32" s="74" t="s">
        <v>377</v>
      </c>
      <c r="H32" s="66" t="s">
        <v>36</v>
      </c>
      <c r="I32" s="66" t="s">
        <v>284</v>
      </c>
      <c r="J32" s="225" t="s">
        <v>37</v>
      </c>
      <c r="K32" s="361" t="s">
        <v>159</v>
      </c>
      <c r="L32" s="362"/>
      <c r="M32" s="362"/>
      <c r="N32" s="362"/>
      <c r="O32" s="362"/>
      <c r="P32" s="362"/>
      <c r="Q32" s="362"/>
      <c r="R32" s="362"/>
      <c r="S32" s="362"/>
      <c r="T32" s="362"/>
      <c r="U32" s="362"/>
      <c r="V32" s="362"/>
      <c r="W32" s="362"/>
      <c r="X32" s="362"/>
      <c r="Y32" s="362"/>
      <c r="Z32" s="362"/>
      <c r="AA32" s="362"/>
      <c r="AB32" s="362"/>
      <c r="AC32" s="362"/>
      <c r="AD32" s="362"/>
      <c r="AE32" s="362"/>
      <c r="AF32" s="362"/>
      <c r="AG32" s="362"/>
      <c r="AH32" s="362"/>
      <c r="AI32" s="362"/>
      <c r="AJ32" s="362"/>
      <c r="AK32" s="362"/>
      <c r="AL32" s="362"/>
      <c r="AM32" s="362"/>
      <c r="AN32" s="362"/>
      <c r="AO32" s="362"/>
      <c r="AP32" s="362"/>
      <c r="AQ32" s="362"/>
      <c r="AR32" s="362"/>
      <c r="AS32" s="362"/>
      <c r="AT32" s="362"/>
      <c r="AU32" s="362"/>
      <c r="AV32" s="6">
        <v>5</v>
      </c>
      <c r="AW32" s="3" t="str">
        <f t="shared" si="4"/>
        <v>D+</v>
      </c>
      <c r="AX32" s="4">
        <f t="shared" si="5"/>
        <v>1.5</v>
      </c>
      <c r="AY32" s="13" t="str">
        <f t="shared" si="6"/>
        <v>1.5</v>
      </c>
      <c r="AZ32" s="15">
        <v>6</v>
      </c>
      <c r="BA32" s="3" t="str">
        <f t="shared" si="7"/>
        <v>C</v>
      </c>
      <c r="BB32" s="4">
        <f t="shared" si="8"/>
        <v>2</v>
      </c>
      <c r="BC32" s="122" t="str">
        <f t="shared" si="9"/>
        <v>2.0</v>
      </c>
      <c r="BD32" s="192">
        <v>5.5</v>
      </c>
      <c r="BE32" s="190">
        <v>5</v>
      </c>
      <c r="BF32" s="190"/>
      <c r="BG32" s="218">
        <f t="shared" si="10"/>
        <v>5.2</v>
      </c>
      <c r="BH32" s="219">
        <f t="shared" si="11"/>
        <v>5.2</v>
      </c>
      <c r="BI32" s="220" t="str">
        <f t="shared" si="12"/>
        <v>D+</v>
      </c>
      <c r="BJ32" s="221">
        <f t="shared" si="13"/>
        <v>1.5</v>
      </c>
      <c r="BK32" s="221" t="str">
        <f t="shared" si="14"/>
        <v>1.5</v>
      </c>
      <c r="BL32" s="187">
        <v>4</v>
      </c>
      <c r="BM32" s="222">
        <v>4</v>
      </c>
      <c r="BN32" s="149">
        <v>5</v>
      </c>
      <c r="BO32" s="190">
        <v>5</v>
      </c>
      <c r="BP32" s="190"/>
      <c r="BQ32" s="218">
        <f t="shared" si="15"/>
        <v>5</v>
      </c>
      <c r="BR32" s="219">
        <f t="shared" si="16"/>
        <v>5</v>
      </c>
      <c r="BS32" s="220" t="str">
        <f t="shared" si="17"/>
        <v>D+</v>
      </c>
      <c r="BT32" s="221">
        <f t="shared" si="18"/>
        <v>1.5</v>
      </c>
      <c r="BU32" s="221" t="str">
        <f t="shared" si="19"/>
        <v>1.5</v>
      </c>
      <c r="BV32" s="187">
        <v>2</v>
      </c>
      <c r="BW32" s="222">
        <v>2</v>
      </c>
      <c r="BX32" s="213">
        <v>6</v>
      </c>
      <c r="BY32" s="257">
        <v>5</v>
      </c>
      <c r="BZ32" s="257"/>
      <c r="CA32" s="218">
        <f t="shared" si="20"/>
        <v>5.4</v>
      </c>
      <c r="CB32" s="219">
        <f t="shared" si="21"/>
        <v>5.4</v>
      </c>
      <c r="CC32" s="220" t="str">
        <f t="shared" si="22"/>
        <v>D+</v>
      </c>
      <c r="CD32" s="221">
        <f t="shared" si="23"/>
        <v>1.5</v>
      </c>
      <c r="CE32" s="221" t="str">
        <f t="shared" si="24"/>
        <v>1.5</v>
      </c>
      <c r="CF32" s="187">
        <v>2</v>
      </c>
      <c r="CG32" s="222">
        <v>2</v>
      </c>
      <c r="CH32" s="213">
        <v>6.3</v>
      </c>
      <c r="CI32" s="169">
        <v>7</v>
      </c>
      <c r="CJ32" s="169"/>
      <c r="CK32" s="218">
        <f t="shared" si="25"/>
        <v>6.7</v>
      </c>
      <c r="CL32" s="219">
        <f t="shared" si="26"/>
        <v>6.7</v>
      </c>
      <c r="CM32" s="220" t="str">
        <f t="shared" si="27"/>
        <v>C+</v>
      </c>
      <c r="CN32" s="221">
        <f t="shared" si="28"/>
        <v>2.5</v>
      </c>
      <c r="CO32" s="221" t="str">
        <f t="shared" si="29"/>
        <v>2.5</v>
      </c>
      <c r="CP32" s="187">
        <v>1</v>
      </c>
      <c r="CQ32" s="222">
        <v>1</v>
      </c>
      <c r="CR32" s="213">
        <v>6.4</v>
      </c>
      <c r="CS32" s="231">
        <v>9</v>
      </c>
      <c r="CT32" s="231"/>
      <c r="CU32" s="218">
        <f t="shared" si="30"/>
        <v>8</v>
      </c>
      <c r="CV32" s="219">
        <f t="shared" si="31"/>
        <v>8</v>
      </c>
      <c r="CW32" s="220" t="str">
        <f t="shared" si="32"/>
        <v>B+</v>
      </c>
      <c r="CX32" s="221">
        <f t="shared" si="33"/>
        <v>3.5</v>
      </c>
      <c r="CY32" s="221" t="str">
        <f t="shared" si="0"/>
        <v>3.5</v>
      </c>
      <c r="CZ32" s="187">
        <v>2</v>
      </c>
      <c r="DA32" s="222">
        <v>2</v>
      </c>
      <c r="DB32" s="149">
        <v>5.4</v>
      </c>
      <c r="DC32" s="240">
        <v>4</v>
      </c>
      <c r="DD32" s="240"/>
      <c r="DE32" s="218">
        <f t="shared" si="34"/>
        <v>4.5999999999999996</v>
      </c>
      <c r="DF32" s="219">
        <f t="shared" si="35"/>
        <v>4.5999999999999996</v>
      </c>
      <c r="DG32" s="220" t="str">
        <f t="shared" si="36"/>
        <v>D</v>
      </c>
      <c r="DH32" s="221">
        <f t="shared" si="37"/>
        <v>1</v>
      </c>
      <c r="DI32" s="221" t="str">
        <f t="shared" si="1"/>
        <v>1.0</v>
      </c>
      <c r="DJ32" s="187">
        <v>2</v>
      </c>
      <c r="DK32" s="222">
        <v>2</v>
      </c>
      <c r="DL32" s="302">
        <f t="shared" si="38"/>
        <v>13</v>
      </c>
      <c r="DM32" s="311">
        <f t="shared" si="39"/>
        <v>1.8076923076923077</v>
      </c>
      <c r="DN32" s="313" t="str">
        <f t="shared" si="40"/>
        <v>1.81</v>
      </c>
      <c r="DO32" s="378" t="str">
        <f t="shared" si="41"/>
        <v>Lên lớp</v>
      </c>
      <c r="DP32" s="379">
        <f t="shared" si="42"/>
        <v>13</v>
      </c>
      <c r="DQ32" s="380">
        <f t="shared" si="43"/>
        <v>1.8076923076923077</v>
      </c>
      <c r="DR32" s="381" t="str">
        <f t="shared" si="44"/>
        <v>Lên lớp</v>
      </c>
      <c r="DT32" s="149">
        <v>7.2</v>
      </c>
      <c r="DU32" s="240">
        <v>8</v>
      </c>
      <c r="DV32" s="240"/>
      <c r="DW32" s="218">
        <f t="shared" si="45"/>
        <v>7.7</v>
      </c>
      <c r="DX32" s="219">
        <f t="shared" si="46"/>
        <v>7.7</v>
      </c>
      <c r="DY32" s="220" t="str">
        <f t="shared" si="47"/>
        <v>B</v>
      </c>
      <c r="DZ32" s="221">
        <f t="shared" si="48"/>
        <v>3</v>
      </c>
      <c r="EA32" s="221" t="str">
        <f t="shared" si="49"/>
        <v>3.0</v>
      </c>
      <c r="EB32" s="187">
        <v>3</v>
      </c>
      <c r="EC32" s="222">
        <v>3</v>
      </c>
      <c r="ED32" s="149">
        <v>5.6</v>
      </c>
      <c r="EE32" s="240">
        <v>6</v>
      </c>
      <c r="EF32" s="240"/>
      <c r="EG32" s="218">
        <f t="shared" si="50"/>
        <v>5.8</v>
      </c>
      <c r="EH32" s="219">
        <f t="shared" si="51"/>
        <v>5.8</v>
      </c>
      <c r="EI32" s="220" t="str">
        <f t="shared" si="52"/>
        <v>C</v>
      </c>
      <c r="EJ32" s="221">
        <f t="shared" si="53"/>
        <v>2</v>
      </c>
      <c r="EK32" s="221" t="str">
        <f t="shared" si="54"/>
        <v>2.0</v>
      </c>
      <c r="EL32" s="187">
        <v>3</v>
      </c>
      <c r="EM32" s="222">
        <v>3</v>
      </c>
      <c r="EN32" s="149">
        <v>6.2</v>
      </c>
      <c r="EO32" s="231">
        <v>4</v>
      </c>
      <c r="EP32" s="231"/>
      <c r="EQ32" s="218">
        <f t="shared" si="55"/>
        <v>4.9000000000000004</v>
      </c>
      <c r="ER32" s="219">
        <f t="shared" si="56"/>
        <v>4.9000000000000004</v>
      </c>
      <c r="ES32" s="220" t="str">
        <f t="shared" si="57"/>
        <v>D</v>
      </c>
      <c r="ET32" s="221">
        <f t="shared" si="58"/>
        <v>1</v>
      </c>
      <c r="EU32" s="221" t="str">
        <f t="shared" si="59"/>
        <v>1.0</v>
      </c>
      <c r="EV32" s="187">
        <v>2</v>
      </c>
      <c r="EW32" s="222">
        <v>2</v>
      </c>
      <c r="EX32" s="210">
        <v>6</v>
      </c>
      <c r="EY32" s="240">
        <v>5</v>
      </c>
      <c r="EZ32" s="240"/>
      <c r="FA32" s="218">
        <f t="shared" si="60"/>
        <v>5.4</v>
      </c>
      <c r="FB32" s="219">
        <f t="shared" si="61"/>
        <v>5.4</v>
      </c>
      <c r="FC32" s="220" t="str">
        <f t="shared" si="62"/>
        <v>D+</v>
      </c>
      <c r="FD32" s="221">
        <f t="shared" si="2"/>
        <v>1.5</v>
      </c>
      <c r="FE32" s="221" t="str">
        <f t="shared" si="3"/>
        <v>1.5</v>
      </c>
      <c r="FF32" s="187">
        <v>3</v>
      </c>
      <c r="FG32" s="222">
        <v>3</v>
      </c>
      <c r="FH32" s="202">
        <v>5.8</v>
      </c>
      <c r="FI32" s="240">
        <v>8</v>
      </c>
      <c r="FJ32" s="240"/>
      <c r="FK32" s="218">
        <f t="shared" si="63"/>
        <v>7.1</v>
      </c>
      <c r="FL32" s="219">
        <f t="shared" si="64"/>
        <v>7.1</v>
      </c>
      <c r="FM32" s="220" t="str">
        <f t="shared" si="65"/>
        <v>B</v>
      </c>
      <c r="FN32" s="221">
        <f t="shared" si="66"/>
        <v>3</v>
      </c>
      <c r="FO32" s="221" t="str">
        <f t="shared" si="67"/>
        <v>3.0</v>
      </c>
      <c r="FP32" s="187">
        <v>2</v>
      </c>
      <c r="FQ32" s="222">
        <v>2</v>
      </c>
      <c r="FR32" s="302">
        <f t="shared" si="68"/>
        <v>13</v>
      </c>
      <c r="FS32" s="311">
        <f t="shared" si="69"/>
        <v>2.1153846153846154</v>
      </c>
      <c r="FT32" s="313" t="str">
        <f t="shared" si="70"/>
        <v>2.12</v>
      </c>
      <c r="FU32" s="190" t="str">
        <f t="shared" si="71"/>
        <v>Lên lớp</v>
      </c>
      <c r="FV32" s="530">
        <f t="shared" si="72"/>
        <v>26</v>
      </c>
      <c r="FW32" s="311">
        <f t="shared" si="73"/>
        <v>1.9615384615384615</v>
      </c>
      <c r="FX32" s="313" t="str">
        <f t="shared" si="74"/>
        <v>1.96</v>
      </c>
      <c r="FY32" s="531">
        <f t="shared" si="75"/>
        <v>26</v>
      </c>
      <c r="FZ32" s="532">
        <f t="shared" si="76"/>
        <v>1.9615384615384615</v>
      </c>
      <c r="GA32" s="533" t="str">
        <f t="shared" si="77"/>
        <v>Lên lớp</v>
      </c>
      <c r="GB32" s="133"/>
      <c r="GC32" s="210">
        <v>6.3</v>
      </c>
      <c r="GD32" s="240">
        <v>7</v>
      </c>
      <c r="GE32" s="240"/>
      <c r="GF32" s="218">
        <f t="shared" si="78"/>
        <v>6.7</v>
      </c>
      <c r="GG32" s="219">
        <f t="shared" si="79"/>
        <v>6.7</v>
      </c>
      <c r="GH32" s="220" t="str">
        <f t="shared" si="80"/>
        <v>C+</v>
      </c>
      <c r="GI32" s="221">
        <f t="shared" si="81"/>
        <v>2.5</v>
      </c>
      <c r="GJ32" s="221" t="str">
        <f t="shared" si="82"/>
        <v>2.5</v>
      </c>
      <c r="GK32" s="187">
        <v>2</v>
      </c>
      <c r="GL32" s="222">
        <v>2</v>
      </c>
      <c r="GM32" s="210">
        <v>5</v>
      </c>
      <c r="GN32" s="240">
        <v>6</v>
      </c>
      <c r="GO32" s="240"/>
      <c r="GP32" s="218">
        <f t="shared" si="83"/>
        <v>5.6</v>
      </c>
      <c r="GQ32" s="219">
        <f t="shared" si="84"/>
        <v>5.6</v>
      </c>
      <c r="GR32" s="220" t="str">
        <f t="shared" si="85"/>
        <v>C</v>
      </c>
      <c r="GS32" s="221">
        <f t="shared" si="86"/>
        <v>2</v>
      </c>
      <c r="GT32" s="221" t="str">
        <f t="shared" si="87"/>
        <v>2.0</v>
      </c>
      <c r="GU32" s="187">
        <v>2</v>
      </c>
      <c r="GV32" s="222">
        <v>2</v>
      </c>
      <c r="GW32" s="149">
        <v>6.8</v>
      </c>
      <c r="GX32" s="240">
        <v>7</v>
      </c>
      <c r="GY32" s="240"/>
      <c r="GZ32" s="218">
        <f t="shared" si="88"/>
        <v>6.9</v>
      </c>
      <c r="HA32" s="219">
        <f t="shared" si="89"/>
        <v>6.9</v>
      </c>
      <c r="HB32" s="220" t="str">
        <f t="shared" si="90"/>
        <v>C+</v>
      </c>
      <c r="HC32" s="221">
        <f t="shared" si="91"/>
        <v>2.5</v>
      </c>
      <c r="HD32" s="221" t="str">
        <f t="shared" si="92"/>
        <v>2.5</v>
      </c>
      <c r="HE32" s="187">
        <v>3</v>
      </c>
      <c r="HF32" s="222">
        <v>3</v>
      </c>
      <c r="HG32" s="192">
        <v>5.4</v>
      </c>
      <c r="HH32" s="240">
        <v>5</v>
      </c>
      <c r="HI32" s="240"/>
      <c r="HJ32" s="218">
        <f t="shared" si="93"/>
        <v>5.2</v>
      </c>
      <c r="HK32" s="219">
        <f t="shared" si="94"/>
        <v>5.2</v>
      </c>
      <c r="HL32" s="220" t="str">
        <f t="shared" si="95"/>
        <v>D+</v>
      </c>
      <c r="HM32" s="221">
        <f t="shared" si="96"/>
        <v>1.5</v>
      </c>
      <c r="HN32" s="221" t="str">
        <f t="shared" si="97"/>
        <v>1.5</v>
      </c>
      <c r="HO32" s="187">
        <v>1</v>
      </c>
      <c r="HP32" s="222">
        <v>1</v>
      </c>
      <c r="HQ32" s="149">
        <v>5.4</v>
      </c>
      <c r="HR32" s="240">
        <v>9</v>
      </c>
      <c r="HS32" s="240"/>
      <c r="HT32" s="116">
        <f t="shared" si="98"/>
        <v>7.6</v>
      </c>
      <c r="HU32" s="117">
        <f t="shared" si="99"/>
        <v>7.6</v>
      </c>
      <c r="HV32" s="118" t="str">
        <f t="shared" si="100"/>
        <v>B</v>
      </c>
      <c r="HW32" s="119">
        <f t="shared" si="101"/>
        <v>3</v>
      </c>
      <c r="HX32" s="119" t="str">
        <f t="shared" si="102"/>
        <v>3.0</v>
      </c>
      <c r="HY32" s="187">
        <v>2</v>
      </c>
      <c r="HZ32" s="138">
        <v>2</v>
      </c>
      <c r="IA32" s="149">
        <v>5</v>
      </c>
      <c r="IB32" s="240">
        <v>6</v>
      </c>
      <c r="IC32" s="217"/>
      <c r="ID32" s="116">
        <f t="shared" si="103"/>
        <v>5.6</v>
      </c>
      <c r="IE32" s="117">
        <f t="shared" si="104"/>
        <v>5.6</v>
      </c>
      <c r="IF32" s="118" t="str">
        <f t="shared" si="105"/>
        <v>C</v>
      </c>
      <c r="IG32" s="119">
        <f t="shared" si="106"/>
        <v>2</v>
      </c>
      <c r="IH32" s="119" t="str">
        <f t="shared" si="107"/>
        <v>2.0</v>
      </c>
      <c r="II32" s="187">
        <v>2</v>
      </c>
      <c r="IJ32" s="138">
        <v>2</v>
      </c>
      <c r="IK32" s="149">
        <v>6.3</v>
      </c>
      <c r="IL32" s="190">
        <v>6</v>
      </c>
      <c r="IM32" s="190"/>
      <c r="IN32" s="116">
        <f t="shared" si="108"/>
        <v>6.1</v>
      </c>
      <c r="IO32" s="117">
        <f t="shared" si="109"/>
        <v>6.1</v>
      </c>
      <c r="IP32" s="118" t="str">
        <f t="shared" si="110"/>
        <v>C</v>
      </c>
      <c r="IQ32" s="119">
        <f t="shared" si="111"/>
        <v>2</v>
      </c>
      <c r="IR32" s="119" t="str">
        <f t="shared" si="112"/>
        <v>2.0</v>
      </c>
      <c r="IS32" s="187">
        <v>3</v>
      </c>
      <c r="IT32" s="138">
        <v>3</v>
      </c>
      <c r="IU32" s="192">
        <v>5.6</v>
      </c>
      <c r="IV32" s="190">
        <v>5</v>
      </c>
      <c r="IW32" s="190"/>
      <c r="IX32" s="116">
        <f t="shared" si="113"/>
        <v>5.2</v>
      </c>
      <c r="IY32" s="117">
        <f t="shared" si="114"/>
        <v>5.2</v>
      </c>
      <c r="IZ32" s="118" t="str">
        <f t="shared" si="115"/>
        <v>D+</v>
      </c>
      <c r="JA32" s="119">
        <f t="shared" si="116"/>
        <v>1.5</v>
      </c>
      <c r="JB32" s="119" t="str">
        <f t="shared" si="117"/>
        <v>1.5</v>
      </c>
      <c r="JC32" s="187">
        <v>2</v>
      </c>
      <c r="JD32" s="138">
        <v>2</v>
      </c>
      <c r="JE32" s="302">
        <f t="shared" si="118"/>
        <v>17</v>
      </c>
      <c r="JF32" s="311">
        <f t="shared" si="119"/>
        <v>2.1764705882352939</v>
      </c>
      <c r="JG32" s="313" t="str">
        <f t="shared" si="120"/>
        <v>2.18</v>
      </c>
      <c r="JH32" s="132"/>
      <c r="JI32" s="132"/>
      <c r="JJ32" s="132"/>
      <c r="JK32" s="132"/>
      <c r="JL32" s="132"/>
      <c r="JM32" s="132"/>
      <c r="JN32" s="132"/>
      <c r="JO32" s="132"/>
      <c r="JP32" s="132"/>
      <c r="JQ32" s="133"/>
      <c r="JR32" s="550"/>
      <c r="JS32" s="132"/>
      <c r="JT32" s="132"/>
      <c r="JU32" s="132"/>
      <c r="JV32" s="132"/>
      <c r="JW32" s="132"/>
      <c r="JX32" s="132"/>
      <c r="JY32" s="132"/>
      <c r="JZ32" s="187">
        <v>2</v>
      </c>
      <c r="KA32" s="133"/>
    </row>
    <row r="37" spans="1:287" ht="18">
      <c r="A37" s="5">
        <v>28</v>
      </c>
      <c r="B37" s="64" t="s">
        <v>268</v>
      </c>
      <c r="C37" s="65" t="s">
        <v>335</v>
      </c>
      <c r="D37" s="69" t="s">
        <v>336</v>
      </c>
      <c r="E37" s="71" t="s">
        <v>245</v>
      </c>
      <c r="F37" s="397" t="s">
        <v>928</v>
      </c>
      <c r="G37" s="75" t="s">
        <v>373</v>
      </c>
      <c r="H37" s="66" t="s">
        <v>47</v>
      </c>
      <c r="I37" s="66" t="s">
        <v>271</v>
      </c>
      <c r="J37" s="225" t="s">
        <v>37</v>
      </c>
      <c r="K37" s="361" t="s">
        <v>159</v>
      </c>
      <c r="L37" s="361"/>
      <c r="M37" s="361"/>
      <c r="N37" s="361"/>
      <c r="O37" s="361"/>
      <c r="P37" s="361"/>
      <c r="Q37" s="361"/>
      <c r="R37" s="361"/>
      <c r="S37" s="361"/>
      <c r="T37" s="361"/>
      <c r="U37" s="361"/>
      <c r="V37" s="361"/>
      <c r="W37" s="361"/>
      <c r="X37" s="361"/>
      <c r="Y37" s="361"/>
      <c r="Z37" s="361"/>
      <c r="AA37" s="361"/>
      <c r="AB37" s="361"/>
      <c r="AC37" s="361"/>
      <c r="AD37" s="361"/>
      <c r="AE37" s="361"/>
      <c r="AF37" s="361"/>
      <c r="AG37" s="361"/>
      <c r="AH37" s="361"/>
      <c r="AI37" s="361"/>
      <c r="AJ37" s="361"/>
      <c r="AK37" s="361"/>
      <c r="AL37" s="361"/>
      <c r="AM37" s="361"/>
      <c r="AN37" s="361"/>
      <c r="AO37" s="361"/>
      <c r="AP37" s="361"/>
      <c r="AQ37" s="361"/>
      <c r="AR37" s="361"/>
      <c r="AS37" s="361"/>
      <c r="AT37" s="361"/>
      <c r="AU37" s="361"/>
      <c r="AV37" s="6">
        <v>5</v>
      </c>
      <c r="AW37" s="3" t="str">
        <f>IF(AV37&gt;=8.5,"A",IF(AV37&gt;=8,"B+",IF(AV37&gt;=7,"B",IF(AV37&gt;=6.5,"C+",IF(AV37&gt;=5.5,"C",IF(AV37&gt;=5,"D+",IF(AV37&gt;=4,"D","F")))))))</f>
        <v>D+</v>
      </c>
      <c r="AX37" s="4">
        <f>IF(AW37="A",4,IF(AW37="B+",3.5,IF(AW37="B",3,IF(AW37="C+",2.5,IF(AW37="C",2,IF(AW37="D+",1.5,IF(AW37="D",1,0)))))))</f>
        <v>1.5</v>
      </c>
      <c r="AY37" s="13" t="str">
        <f>TEXT(AX37,"0.0")</f>
        <v>1.5</v>
      </c>
      <c r="AZ37" s="15">
        <v>7</v>
      </c>
      <c r="BA37" s="3" t="str">
        <f>IF(AZ37&gt;=8.5,"A",IF(AZ37&gt;=8,"B+",IF(AZ37&gt;=7,"B",IF(AZ37&gt;=6.5,"C+",IF(AZ37&gt;=5.5,"C",IF(AZ37&gt;=5,"D+",IF(AZ37&gt;=4,"D","F")))))))</f>
        <v>B</v>
      </c>
      <c r="BB37" s="4">
        <f>IF(BA37="A",4,IF(BA37="B+",3.5,IF(BA37="B",3,IF(BA37="C+",2.5,IF(BA37="C",2,IF(BA37="D+",1.5,IF(BA37="D",1,0)))))))</f>
        <v>3</v>
      </c>
      <c r="BC37" s="122" t="str">
        <f>TEXT(BB37,"0.0")</f>
        <v>3.0</v>
      </c>
      <c r="BD37" s="191">
        <v>5.5</v>
      </c>
      <c r="BE37" s="189">
        <v>4</v>
      </c>
      <c r="BF37" s="189"/>
      <c r="BG37" s="116">
        <f>ROUND((BD37*0.4+BE37*0.6),1)</f>
        <v>4.5999999999999996</v>
      </c>
      <c r="BH37" s="117">
        <f>ROUND(MAX((BD37*0.4+BE37*0.6),(BD37*0.4+BF37*0.6)),1)</f>
        <v>4.5999999999999996</v>
      </c>
      <c r="BI37" s="118" t="str">
        <f>IF(BH37&gt;=8.5,"A",IF(BH37&gt;=8,"B+",IF(BH37&gt;=7,"B",IF(BH37&gt;=6.5,"C+",IF(BH37&gt;=5.5,"C",IF(BH37&gt;=5,"D+",IF(BH37&gt;=4,"D","F")))))))</f>
        <v>D</v>
      </c>
      <c r="BJ37" s="119">
        <f>IF(BI37="A",4,IF(BI37="B+",3.5,IF(BI37="B",3,IF(BI37="C+",2.5,IF(BI37="C",2,IF(BI37="D+",1.5,IF(BI37="D",1,0)))))))</f>
        <v>1</v>
      </c>
      <c r="BK37" s="119" t="str">
        <f>TEXT(BJ37,"0.0")</f>
        <v>1.0</v>
      </c>
      <c r="BL37" s="137">
        <v>4</v>
      </c>
      <c r="BM37" s="138">
        <v>4</v>
      </c>
      <c r="BN37" s="148">
        <v>5</v>
      </c>
      <c r="BO37" s="189">
        <v>7</v>
      </c>
      <c r="BP37" s="189"/>
      <c r="BQ37" s="116">
        <f>ROUND((BN37*0.4+BO37*0.6),1)</f>
        <v>6.2</v>
      </c>
      <c r="BR37" s="117">
        <f>ROUND(MAX((BN37*0.4+BO37*0.6),(BN37*0.4+BP37*0.6)),1)</f>
        <v>6.2</v>
      </c>
      <c r="BS37" s="118" t="str">
        <f>IF(BR37&gt;=8.5,"A",IF(BR37&gt;=8,"B+",IF(BR37&gt;=7,"B",IF(BR37&gt;=6.5,"C+",IF(BR37&gt;=5.5,"C",IF(BR37&gt;=5,"D+",IF(BR37&gt;=4,"D","F")))))))</f>
        <v>C</v>
      </c>
      <c r="BT37" s="119">
        <f>IF(BS37="A",4,IF(BS37="B+",3.5,IF(BS37="B",3,IF(BS37="C+",2.5,IF(BS37="C",2,IF(BS37="D+",1.5,IF(BS37="D",1,0)))))))</f>
        <v>2</v>
      </c>
      <c r="BU37" s="119" t="str">
        <f>TEXT(BT37,"0.0")</f>
        <v>2.0</v>
      </c>
      <c r="BV37" s="137">
        <v>2</v>
      </c>
      <c r="BW37" s="138">
        <v>2</v>
      </c>
      <c r="BX37" s="212">
        <v>5.7</v>
      </c>
      <c r="BY37" s="256">
        <v>3</v>
      </c>
      <c r="BZ37" s="256"/>
      <c r="CA37" s="116">
        <f>ROUND((BX37*0.4+BY37*0.6),1)</f>
        <v>4.0999999999999996</v>
      </c>
      <c r="CB37" s="117">
        <f>ROUND(MAX((BX37*0.4+BY37*0.6),(BX37*0.4+BZ37*0.6)),1)</f>
        <v>4.0999999999999996</v>
      </c>
      <c r="CC37" s="118" t="str">
        <f>IF(CB37&gt;=8.5,"A",IF(CB37&gt;=8,"B+",IF(CB37&gt;=7,"B",IF(CB37&gt;=6.5,"C+",IF(CB37&gt;=5.5,"C",IF(CB37&gt;=5,"D+",IF(CB37&gt;=4,"D","F")))))))</f>
        <v>D</v>
      </c>
      <c r="CD37" s="119">
        <f>IF(CC37="A",4,IF(CC37="B+",3.5,IF(CC37="B",3,IF(CC37="C+",2.5,IF(CC37="C",2,IF(CC37="D+",1.5,IF(CC37="D",1,0)))))))</f>
        <v>1</v>
      </c>
      <c r="CE37" s="119" t="str">
        <f>TEXT(CD37,"0.0")</f>
        <v>1.0</v>
      </c>
      <c r="CF37" s="137">
        <v>2</v>
      </c>
      <c r="CG37" s="138">
        <v>2</v>
      </c>
      <c r="CH37" s="212">
        <v>7</v>
      </c>
      <c r="CI37" s="225">
        <v>6</v>
      </c>
      <c r="CJ37" s="225"/>
      <c r="CK37" s="116">
        <f>ROUND((CH37*0.4+CI37*0.6),1)</f>
        <v>6.4</v>
      </c>
      <c r="CL37" s="117">
        <f>ROUND(MAX((CH37*0.4+CI37*0.6),(CH37*0.4+CJ37*0.6)),1)</f>
        <v>6.4</v>
      </c>
      <c r="CM37" s="118" t="str">
        <f>IF(CL37&gt;=8.5,"A",IF(CL37&gt;=8,"B+",IF(CL37&gt;=7,"B",IF(CL37&gt;=6.5,"C+",IF(CL37&gt;=5.5,"C",IF(CL37&gt;=5,"D+",IF(CL37&gt;=4,"D","F")))))))</f>
        <v>C</v>
      </c>
      <c r="CN37" s="119">
        <f>IF(CM37="A",4,IF(CM37="B+",3.5,IF(CM37="B",3,IF(CM37="C+",2.5,IF(CM37="C",2,IF(CM37="D+",1.5,IF(CM37="D",1,0)))))))</f>
        <v>2</v>
      </c>
      <c r="CO37" s="119" t="str">
        <f>TEXT(CN37,"0.0")</f>
        <v>2.0</v>
      </c>
      <c r="CP37" s="137">
        <v>1</v>
      </c>
      <c r="CQ37" s="138">
        <v>1</v>
      </c>
      <c r="CR37" s="247">
        <v>1.6</v>
      </c>
      <c r="CS37" s="377"/>
      <c r="CT37" s="230"/>
      <c r="CU37" s="116">
        <f>ROUND((CR37*0.4+CS37*0.6),1)</f>
        <v>0.6</v>
      </c>
      <c r="CV37" s="117">
        <f>ROUND(MAX((CR37*0.4+CS37*0.6),(CR37*0.4+CT37*0.6)),1)</f>
        <v>0.6</v>
      </c>
      <c r="CW37" s="118" t="str">
        <f>IF(CV37&gt;=8.5,"A",IF(CV37&gt;=8,"B+",IF(CV37&gt;=7,"B",IF(CV37&gt;=6.5,"C+",IF(CV37&gt;=5.5,"C",IF(CV37&gt;=5,"D+",IF(CV37&gt;=4,"D","F")))))))</f>
        <v>F</v>
      </c>
      <c r="CX37" s="119">
        <f>IF(CW37="A",4,IF(CW37="B+",3.5,IF(CW37="B",3,IF(CW37="C+",2.5,IF(CW37="C",2,IF(CW37="D+",1.5,IF(CW37="D",1,0)))))))</f>
        <v>0</v>
      </c>
      <c r="CY37" s="119" t="str">
        <f>TEXT(CX37,"0.0")</f>
        <v>0.0</v>
      </c>
      <c r="CZ37" s="137">
        <v>2</v>
      </c>
      <c r="DA37" s="138"/>
      <c r="DB37" s="171">
        <v>0</v>
      </c>
      <c r="DC37" s="239"/>
      <c r="DD37" s="239"/>
      <c r="DE37" s="116">
        <f>ROUND((DB37*0.4+DC37*0.6),1)</f>
        <v>0</v>
      </c>
      <c r="DF37" s="117">
        <f>ROUND(MAX((DB37*0.4+DC37*0.6),(DB37*0.4+DD37*0.6)),1)</f>
        <v>0</v>
      </c>
      <c r="DG37" s="118" t="str">
        <f>IF(DF37&gt;=8.5,"A",IF(DF37&gt;=8,"B+",IF(DF37&gt;=7,"B",IF(DF37&gt;=6.5,"C+",IF(DF37&gt;=5.5,"C",IF(DF37&gt;=5,"D+",IF(DF37&gt;=4,"D","F")))))))</f>
        <v>F</v>
      </c>
      <c r="DH37" s="119">
        <f>IF(DG37="A",4,IF(DG37="B+",3.5,IF(DG37="B",3,IF(DG37="C+",2.5,IF(DG37="C",2,IF(DG37="D+",1.5,IF(DG37="D",1,0)))))))</f>
        <v>0</v>
      </c>
      <c r="DI37" s="119" t="str">
        <f>TEXT(DH37,"0.0")</f>
        <v>0.0</v>
      </c>
      <c r="DJ37" s="137">
        <v>2</v>
      </c>
      <c r="DK37" s="138"/>
      <c r="DL37" s="301">
        <f>BL37+BV37+CF37+CP37+CZ37+DJ37</f>
        <v>13</v>
      </c>
      <c r="DM37" s="310">
        <f>(BJ37*BL37+BT37*BV37+CD37*CF37+CN37*CP37+CX37*CZ37+DH37*DJ37)/DL37</f>
        <v>0.92307692307692313</v>
      </c>
      <c r="DN37" s="312" t="str">
        <f>TEXT(DM37,"0.00")</f>
        <v>0.92</v>
      </c>
      <c r="DO37" s="296" t="str">
        <f>IF(AND(DM37&lt;0.8),"Cảnh báo KQHT","Lên lớp")</f>
        <v>Lên lớp</v>
      </c>
      <c r="DP37" s="297">
        <f>BM37+BW37+CG37+CQ37+DA37+DK37</f>
        <v>9</v>
      </c>
      <c r="DQ37" s="298">
        <f xml:space="preserve"> (BM37*BJ37+BT37*BW37+CD37*CG37+CN37*CQ37+CX37*DA37+DH37*DK37)/DP37</f>
        <v>1.3333333333333333</v>
      </c>
      <c r="DR37" s="296" t="str">
        <f>IF(AND(DQ37&lt;1.2),"Cảnh báo KQHT","Lên lớp")</f>
        <v>Lên lớp</v>
      </c>
      <c r="DT37" s="129"/>
      <c r="DU37" s="130"/>
      <c r="DV37" s="130"/>
      <c r="DW37" s="130"/>
      <c r="DX37" s="130"/>
      <c r="DY37" s="130"/>
      <c r="DZ37" s="130"/>
      <c r="EA37" s="130"/>
      <c r="EB37" s="137">
        <v>3</v>
      </c>
      <c r="EC37" s="131"/>
      <c r="ED37" s="129"/>
      <c r="EE37" s="130"/>
      <c r="EF37" s="130"/>
      <c r="EG37" s="130"/>
      <c r="EH37" s="130"/>
      <c r="EI37" s="130"/>
      <c r="EJ37" s="130"/>
      <c r="EK37" s="130"/>
      <c r="EL37" s="137">
        <v>3</v>
      </c>
      <c r="EM37" s="131"/>
      <c r="EN37" s="129"/>
      <c r="EO37" s="130"/>
      <c r="EP37" s="130"/>
      <c r="EQ37" s="130"/>
      <c r="ER37" s="130"/>
      <c r="ES37" s="130"/>
      <c r="ET37" s="130"/>
      <c r="EU37" s="130"/>
      <c r="EV37" s="137">
        <v>2</v>
      </c>
      <c r="EW37" s="131"/>
      <c r="EX37" s="129"/>
      <c r="EY37" s="130"/>
      <c r="EZ37" s="130"/>
      <c r="FA37" s="130"/>
      <c r="FB37" s="130"/>
      <c r="FC37" s="130"/>
      <c r="FD37" s="130"/>
      <c r="FE37" s="130"/>
      <c r="FF37" s="137">
        <v>3</v>
      </c>
      <c r="FG37" s="131"/>
      <c r="FH37" s="129"/>
      <c r="FI37" s="130"/>
      <c r="FJ37" s="130"/>
      <c r="FK37" s="130"/>
      <c r="FL37" s="130"/>
      <c r="FM37" s="130"/>
      <c r="FN37" s="130"/>
      <c r="FO37" s="130"/>
      <c r="FP37" s="137">
        <v>2</v>
      </c>
      <c r="FQ37" s="131"/>
    </row>
    <row r="38" spans="1:287" ht="18">
      <c r="A38" s="5">
        <v>3</v>
      </c>
      <c r="B38" s="64" t="s">
        <v>268</v>
      </c>
      <c r="C38" s="65" t="s">
        <v>275</v>
      </c>
      <c r="D38" s="69" t="s">
        <v>276</v>
      </c>
      <c r="E38" s="71" t="s">
        <v>25</v>
      </c>
      <c r="F38" s="397" t="s">
        <v>1258</v>
      </c>
      <c r="G38" s="75" t="s">
        <v>352</v>
      </c>
      <c r="H38" s="66" t="s">
        <v>36</v>
      </c>
      <c r="I38" s="66" t="s">
        <v>277</v>
      </c>
      <c r="J38" s="225" t="s">
        <v>37</v>
      </c>
      <c r="K38" s="361" t="s">
        <v>159</v>
      </c>
      <c r="L38" s="361"/>
      <c r="M38" s="361"/>
      <c r="N38" s="361"/>
      <c r="O38" s="361"/>
      <c r="P38" s="361"/>
      <c r="Q38" s="361"/>
      <c r="R38" s="361"/>
      <c r="S38" s="361"/>
      <c r="T38" s="361"/>
      <c r="U38" s="361"/>
      <c r="V38" s="361"/>
      <c r="W38" s="361"/>
      <c r="X38" s="361"/>
      <c r="Y38" s="361"/>
      <c r="Z38" s="361"/>
      <c r="AA38" s="361"/>
      <c r="AB38" s="361"/>
      <c r="AC38" s="361"/>
      <c r="AD38" s="361"/>
      <c r="AE38" s="361"/>
      <c r="AF38" s="361"/>
      <c r="AG38" s="361"/>
      <c r="AH38" s="361"/>
      <c r="AI38" s="361"/>
      <c r="AJ38" s="361"/>
      <c r="AK38" s="361"/>
      <c r="AL38" s="361"/>
      <c r="AM38" s="361"/>
      <c r="AN38" s="361"/>
      <c r="AO38" s="361"/>
      <c r="AP38" s="361"/>
      <c r="AQ38" s="361"/>
      <c r="AR38" s="361"/>
      <c r="AS38" s="361"/>
      <c r="AT38" s="361"/>
      <c r="AU38" s="361"/>
      <c r="AV38" s="6">
        <v>5.7</v>
      </c>
      <c r="AW38" s="3" t="str">
        <f>IF(AV38&gt;=8.5,"A",IF(AV38&gt;=8,"B+",IF(AV38&gt;=7,"B",IF(AV38&gt;=6.5,"C+",IF(AV38&gt;=5.5,"C",IF(AV38&gt;=5,"D+",IF(AV38&gt;=4,"D","F")))))))</f>
        <v>C</v>
      </c>
      <c r="AX38" s="4">
        <f>IF(AW38="A",4,IF(AW38="B+",3.5,IF(AW38="B",3,IF(AW38="C+",2.5,IF(AW38="C",2,IF(AW38="D+",1.5,IF(AW38="D",1,0)))))))</f>
        <v>2</v>
      </c>
      <c r="AY38" s="13" t="str">
        <f>TEXT(AX38,"0.0")</f>
        <v>2.0</v>
      </c>
      <c r="AZ38" s="15">
        <v>6</v>
      </c>
      <c r="BA38" s="3" t="str">
        <f>IF(AZ38&gt;=8.5,"A",IF(AZ38&gt;=8,"B+",IF(AZ38&gt;=7,"B",IF(AZ38&gt;=6.5,"C+",IF(AZ38&gt;=5.5,"C",IF(AZ38&gt;=5,"D+",IF(AZ38&gt;=4,"D","F")))))))</f>
        <v>C</v>
      </c>
      <c r="BB38" s="4">
        <f>IF(BA38="A",4,IF(BA38="B+",3.5,IF(BA38="B",3,IF(BA38="C+",2.5,IF(BA38="C",2,IF(BA38="D+",1.5,IF(BA38="D",1,0)))))))</f>
        <v>2</v>
      </c>
      <c r="BC38" s="122" t="str">
        <f>TEXT(BB38,"0.0")</f>
        <v>2.0</v>
      </c>
      <c r="BD38" s="191">
        <v>5.5</v>
      </c>
      <c r="BE38" s="189">
        <v>2</v>
      </c>
      <c r="BF38" s="189">
        <v>5</v>
      </c>
      <c r="BG38" s="116">
        <f>ROUND((BD38*0.4+BE38*0.6),1)</f>
        <v>3.4</v>
      </c>
      <c r="BH38" s="117">
        <f>ROUND(MAX((BD38*0.4+BE38*0.6),(BD38*0.4+BF38*0.6)),1)</f>
        <v>5.2</v>
      </c>
      <c r="BI38" s="118" t="str">
        <f>IF(BH38&gt;=8.5,"A",IF(BH38&gt;=8,"B+",IF(BH38&gt;=7,"B",IF(BH38&gt;=6.5,"C+",IF(BH38&gt;=5.5,"C",IF(BH38&gt;=5,"D+",IF(BH38&gt;=4,"D","F")))))))</f>
        <v>D+</v>
      </c>
      <c r="BJ38" s="119">
        <f>IF(BI38="A",4,IF(BI38="B+",3.5,IF(BI38="B",3,IF(BI38="C+",2.5,IF(BI38="C",2,IF(BI38="D+",1.5,IF(BI38="D",1,0)))))))</f>
        <v>1.5</v>
      </c>
      <c r="BK38" s="119" t="str">
        <f>TEXT(BJ38,"0.0")</f>
        <v>1.5</v>
      </c>
      <c r="BL38" s="137">
        <v>4</v>
      </c>
      <c r="BM38" s="138">
        <v>4</v>
      </c>
      <c r="BN38" s="148">
        <v>6</v>
      </c>
      <c r="BO38" s="189">
        <v>6</v>
      </c>
      <c r="BP38" s="189"/>
      <c r="BQ38" s="116">
        <f>ROUND((BN38*0.4+BO38*0.6),1)</f>
        <v>6</v>
      </c>
      <c r="BR38" s="117">
        <f>ROUND(MAX((BN38*0.4+BO38*0.6),(BN38*0.4+BP38*0.6)),1)</f>
        <v>6</v>
      </c>
      <c r="BS38" s="118" t="str">
        <f>IF(BR38&gt;=8.5,"A",IF(BR38&gt;=8,"B+",IF(BR38&gt;=7,"B",IF(BR38&gt;=6.5,"C+",IF(BR38&gt;=5.5,"C",IF(BR38&gt;=5,"D+",IF(BR38&gt;=4,"D","F")))))))</f>
        <v>C</v>
      </c>
      <c r="BT38" s="119">
        <f>IF(BS38="A",4,IF(BS38="B+",3.5,IF(BS38="B",3,IF(BS38="C+",2.5,IF(BS38="C",2,IF(BS38="D+",1.5,IF(BS38="D",1,0)))))))</f>
        <v>2</v>
      </c>
      <c r="BU38" s="119" t="str">
        <f>TEXT(BT38,"0.0")</f>
        <v>2.0</v>
      </c>
      <c r="BV38" s="137">
        <v>2</v>
      </c>
      <c r="BW38" s="138">
        <v>2</v>
      </c>
      <c r="BX38" s="212">
        <v>5.7</v>
      </c>
      <c r="BY38" s="256">
        <v>3</v>
      </c>
      <c r="BZ38" s="256"/>
      <c r="CA38" s="116">
        <f>ROUND((BX38*0.4+BY38*0.6),1)</f>
        <v>4.0999999999999996</v>
      </c>
      <c r="CB38" s="117">
        <f>ROUND(MAX((BX38*0.4+BY38*0.6),(BX38*0.4+BZ38*0.6)),1)</f>
        <v>4.0999999999999996</v>
      </c>
      <c r="CC38" s="118" t="str">
        <f>IF(CB38&gt;=8.5,"A",IF(CB38&gt;=8,"B+",IF(CB38&gt;=7,"B",IF(CB38&gt;=6.5,"C+",IF(CB38&gt;=5.5,"C",IF(CB38&gt;=5,"D+",IF(CB38&gt;=4,"D","F")))))))</f>
        <v>D</v>
      </c>
      <c r="CD38" s="119">
        <f>IF(CC38="A",4,IF(CC38="B+",3.5,IF(CC38="B",3,IF(CC38="C+",2.5,IF(CC38="C",2,IF(CC38="D+",1.5,IF(CC38="D",1,0)))))))</f>
        <v>1</v>
      </c>
      <c r="CE38" s="119" t="str">
        <f>TEXT(CD38,"0.0")</f>
        <v>1.0</v>
      </c>
      <c r="CF38" s="137">
        <v>2</v>
      </c>
      <c r="CG38" s="138">
        <v>2</v>
      </c>
      <c r="CH38" s="212">
        <v>6</v>
      </c>
      <c r="CI38" s="225">
        <v>8</v>
      </c>
      <c r="CJ38" s="225"/>
      <c r="CK38" s="116">
        <f>ROUND((CH38*0.4+CI38*0.6),1)</f>
        <v>7.2</v>
      </c>
      <c r="CL38" s="117">
        <f>ROUND(MAX((CH38*0.4+CI38*0.6),(CH38*0.4+CJ38*0.6)),1)</f>
        <v>7.2</v>
      </c>
      <c r="CM38" s="118" t="str">
        <f>IF(CL38&gt;=8.5,"A",IF(CL38&gt;=8,"B+",IF(CL38&gt;=7,"B",IF(CL38&gt;=6.5,"C+",IF(CL38&gt;=5.5,"C",IF(CL38&gt;=5,"D+",IF(CL38&gt;=4,"D","F")))))))</f>
        <v>B</v>
      </c>
      <c r="CN38" s="119">
        <f>IF(CM38="A",4,IF(CM38="B+",3.5,IF(CM38="B",3,IF(CM38="C+",2.5,IF(CM38="C",2,IF(CM38="D+",1.5,IF(CM38="D",1,0)))))))</f>
        <v>3</v>
      </c>
      <c r="CO38" s="119" t="str">
        <f>TEXT(CN38,"0.0")</f>
        <v>3.0</v>
      </c>
      <c r="CP38" s="137">
        <v>1</v>
      </c>
      <c r="CQ38" s="138">
        <v>1</v>
      </c>
      <c r="CR38" s="542">
        <v>6</v>
      </c>
      <c r="CS38" s="377">
        <v>4</v>
      </c>
      <c r="CT38" s="377"/>
      <c r="CU38" s="543">
        <f>ROUND((CR38*0.4+CS38*0.6),1)</f>
        <v>4.8</v>
      </c>
      <c r="CV38" s="544">
        <f>ROUND(MAX((CR38*0.4+CS38*0.6),(CR38*0.4+CT38*0.6)),1)</f>
        <v>4.8</v>
      </c>
      <c r="CW38" s="545" t="str">
        <f>IF(CV38&gt;=8.5,"A",IF(CV38&gt;=8,"B+",IF(CV38&gt;=7,"B",IF(CV38&gt;=6.5,"C+",IF(CV38&gt;=5.5,"C",IF(CV38&gt;=5,"D+",IF(CV38&gt;=4,"D","F")))))))</f>
        <v>D</v>
      </c>
      <c r="CX38" s="119">
        <f>IF(CW38="A",4,IF(CW38="B+",3.5,IF(CW38="B",3,IF(CW38="C+",2.5,IF(CW38="C",2,IF(CW38="D+",1.5,IF(CW38="D",1,0)))))))</f>
        <v>1</v>
      </c>
      <c r="CY38" s="119" t="str">
        <f>TEXT(CX38,"0.0")</f>
        <v>1.0</v>
      </c>
      <c r="CZ38" s="137">
        <v>2</v>
      </c>
      <c r="DA38" s="138">
        <v>2</v>
      </c>
      <c r="DB38" s="171">
        <v>0</v>
      </c>
      <c r="DC38" s="239"/>
      <c r="DD38" s="239"/>
      <c r="DE38" s="116">
        <f>ROUND((DB38*0.4+DC38*0.6),1)</f>
        <v>0</v>
      </c>
      <c r="DF38" s="117">
        <f>ROUND(MAX((DB38*0.4+DC38*0.6),(DB38*0.4+DD38*0.6)),1)</f>
        <v>0</v>
      </c>
      <c r="DG38" s="118" t="str">
        <f>IF(DF38&gt;=8.5,"A",IF(DF38&gt;=8,"B+",IF(DF38&gt;=7,"B",IF(DF38&gt;=6.5,"C+",IF(DF38&gt;=5.5,"C",IF(DF38&gt;=5,"D+",IF(DF38&gt;=4,"D","F")))))))</f>
        <v>F</v>
      </c>
      <c r="DH38" s="119">
        <f>IF(DG38="A",4,IF(DG38="B+",3.5,IF(DG38="B",3,IF(DG38="C+",2.5,IF(DG38="C",2,IF(DG38="D+",1.5,IF(DG38="D",1,0)))))))</f>
        <v>0</v>
      </c>
      <c r="DI38" s="119" t="str">
        <f>TEXT(DH38,"0.0")</f>
        <v>0.0</v>
      </c>
      <c r="DJ38" s="137">
        <v>2</v>
      </c>
      <c r="DK38" s="138"/>
      <c r="DL38" s="301">
        <f>BL38+BV38+CF38+CP38+CZ38+DJ38</f>
        <v>13</v>
      </c>
      <c r="DM38" s="310">
        <f>(BJ38*BL38+BT38*BV38+CD38*CF38+CN38*CP38+CX38*CZ38+DH38*DJ38)/DL38</f>
        <v>1.3076923076923077</v>
      </c>
      <c r="DN38" s="312" t="str">
        <f>TEXT(DM38,"0.00")</f>
        <v>1.31</v>
      </c>
      <c r="DO38" s="296" t="str">
        <f>IF(AND(DM38&lt;0.8),"Cảnh báo KQHT","Lên lớp")</f>
        <v>Lên lớp</v>
      </c>
      <c r="DP38" s="297">
        <f>BM38+BW38+CG38+CQ38+DA38+DK38</f>
        <v>11</v>
      </c>
      <c r="DQ38" s="298">
        <f xml:space="preserve"> (BM38*BJ38+BT38*BW38+CD38*CG38+CN38*CQ38+CX38*DA38+DH38*DK38)/DP38</f>
        <v>1.5454545454545454</v>
      </c>
      <c r="DR38" s="296" t="str">
        <f>IF(AND(DQ38&lt;1.2),"Cảnh báo KQHT","Lên lớp")</f>
        <v>Lên lớp</v>
      </c>
      <c r="DT38" s="148">
        <v>6.6</v>
      </c>
      <c r="DU38" s="239">
        <v>9</v>
      </c>
      <c r="DV38" s="239"/>
      <c r="DW38" s="116">
        <f>ROUND((DT38*0.4+DU38*0.6),1)</f>
        <v>8</v>
      </c>
      <c r="DX38" s="117">
        <f>ROUND(MAX((DT38*0.4+DU38*0.6),(DT38*0.4+DV38*0.6)),1)</f>
        <v>8</v>
      </c>
      <c r="DY38" s="118" t="str">
        <f>IF(DX38&gt;=8.5,"A",IF(DX38&gt;=8,"B+",IF(DX38&gt;=7,"B",IF(DX38&gt;=6.5,"C+",IF(DX38&gt;=5.5,"C",IF(DX38&gt;=5,"D+",IF(DX38&gt;=4,"D","F")))))))</f>
        <v>B+</v>
      </c>
      <c r="DZ38" s="119">
        <f>IF(DY38="A",4,IF(DY38="B+",3.5,IF(DY38="B",3,IF(DY38="C+",2.5,IF(DY38="C",2,IF(DY38="D+",1.5,IF(DY38="D",1,0)))))))</f>
        <v>3.5</v>
      </c>
      <c r="EA38" s="119" t="str">
        <f>TEXT(DZ38,"0.0")</f>
        <v>3.5</v>
      </c>
      <c r="EB38" s="137">
        <v>3</v>
      </c>
      <c r="EC38" s="138">
        <v>3</v>
      </c>
      <c r="ED38" s="171">
        <v>1.9</v>
      </c>
      <c r="EE38" s="239"/>
      <c r="EF38" s="239"/>
      <c r="EG38" s="116">
        <f>ROUND((ED38*0.4+EE38*0.6),1)</f>
        <v>0.8</v>
      </c>
      <c r="EH38" s="117">
        <f>ROUND(MAX((ED38*0.4+EE38*0.6),(ED38*0.4+EF38*0.6)),1)</f>
        <v>0.8</v>
      </c>
      <c r="EI38" s="118" t="str">
        <f>IF(EH38&gt;=8.5,"A",IF(EH38&gt;=8,"B+",IF(EH38&gt;=7,"B",IF(EH38&gt;=6.5,"C+",IF(EH38&gt;=5.5,"C",IF(EH38&gt;=5,"D+",IF(EH38&gt;=4,"D","F")))))))</f>
        <v>F</v>
      </c>
      <c r="EJ38" s="119">
        <f>IF(EI38="A",4,IF(EI38="B+",3.5,IF(EI38="B",3,IF(EI38="C+",2.5,IF(EI38="C",2,IF(EI38="D+",1.5,IF(EI38="D",1,0)))))))</f>
        <v>0</v>
      </c>
      <c r="EK38" s="119" t="str">
        <f>TEXT(EJ38,"0.0")</f>
        <v>0.0</v>
      </c>
      <c r="EL38" s="137">
        <v>3</v>
      </c>
      <c r="EM38" s="138"/>
      <c r="EN38" s="395">
        <v>5.8</v>
      </c>
      <c r="EO38" s="230">
        <v>1</v>
      </c>
      <c r="EP38" s="230">
        <v>6</v>
      </c>
      <c r="EQ38" s="116">
        <f>ROUND((EN38*0.4+EO38*0.6),1)</f>
        <v>2.9</v>
      </c>
      <c r="ER38" s="117">
        <f>ROUND(MAX((EN38*0.4+EO38*0.6),(EN38*0.4+EP38*0.6)),1)</f>
        <v>5.9</v>
      </c>
      <c r="ES38" s="118" t="str">
        <f>IF(ER38&gt;=8.5,"A",IF(ER38&gt;=8,"B+",IF(ER38&gt;=7,"B",IF(ER38&gt;=6.5,"C+",IF(ER38&gt;=5.5,"C",IF(ER38&gt;=5,"D+",IF(ER38&gt;=4,"D","F")))))))</f>
        <v>C</v>
      </c>
      <c r="ET38" s="119">
        <f>IF(ES38="A",4,IF(ES38="B+",3.5,IF(ES38="B",3,IF(ES38="C+",2.5,IF(ES38="C",2,IF(ES38="D+",1.5,IF(ES38="D",1,0)))))))</f>
        <v>2</v>
      </c>
      <c r="EU38" s="119" t="str">
        <f>TEXT(ET38,"0.0")</f>
        <v>2.0</v>
      </c>
      <c r="EV38" s="137">
        <v>2</v>
      </c>
      <c r="EW38" s="138">
        <v>2</v>
      </c>
      <c r="EX38" s="415">
        <v>5.0999999999999996</v>
      </c>
      <c r="EY38" s="239">
        <v>4</v>
      </c>
      <c r="EZ38" s="239"/>
      <c r="FA38" s="116">
        <f>ROUND((EX38*0.4+EY38*0.6),1)</f>
        <v>4.4000000000000004</v>
      </c>
      <c r="FB38" s="117">
        <f>ROUND(MAX((EX38*0.4+EY38*0.6),(EX38*0.4+EZ38*0.6)),1)</f>
        <v>4.4000000000000004</v>
      </c>
      <c r="FC38" s="118" t="str">
        <f>IF(FB38&gt;=8.5,"A",IF(FB38&gt;=8,"B+",IF(FB38&gt;=7,"B",IF(FB38&gt;=6.5,"C+",IF(FB38&gt;=5.5,"C",IF(FB38&gt;=5,"D+",IF(FB38&gt;=4,"D","F")))))))</f>
        <v>D</v>
      </c>
      <c r="FD38" s="119">
        <f>IF(FC38="A",4,IF(FC38="B+",3.5,IF(FC38="B",3,IF(FC38="C+",2.5,IF(FC38="C",2,IF(FC38="D+",1.5,IF(FC38="D",1,0)))))))</f>
        <v>1</v>
      </c>
      <c r="FE38" s="119" t="str">
        <f>TEXT(FD38,"0.0")</f>
        <v>1.0</v>
      </c>
      <c r="FF38" s="137">
        <v>3</v>
      </c>
      <c r="FG38" s="138">
        <v>3</v>
      </c>
      <c r="FH38" s="200">
        <v>5</v>
      </c>
      <c r="FI38" s="239">
        <v>5</v>
      </c>
      <c r="FJ38" s="239"/>
      <c r="FK38" s="116">
        <f>ROUND((FH38*0.4+FI38*0.6),1)</f>
        <v>5</v>
      </c>
      <c r="FL38" s="117">
        <f>ROUND(MAX((FH38*0.4+FI38*0.6),(FH38*0.4+FJ38*0.6)),1)</f>
        <v>5</v>
      </c>
      <c r="FM38" s="118" t="str">
        <f>IF(FL38&gt;=8.5,"A",IF(FL38&gt;=8,"B+",IF(FL38&gt;=7,"B",IF(FL38&gt;=6.5,"C+",IF(FL38&gt;=5.5,"C",IF(FL38&gt;=5,"D+",IF(FL38&gt;=4,"D","F")))))))</f>
        <v>D+</v>
      </c>
      <c r="FN38" s="119">
        <f>IF(FM38="A",4,IF(FM38="B+",3.5,IF(FM38="B",3,IF(FM38="C+",2.5,IF(FM38="C",2,IF(FM38="D+",1.5,IF(FM38="D",1,0)))))))</f>
        <v>1.5</v>
      </c>
      <c r="FO38" s="119" t="str">
        <f>TEXT(FN38,"0.0")</f>
        <v>1.5</v>
      </c>
      <c r="FP38" s="137">
        <v>2</v>
      </c>
      <c r="FQ38" s="138">
        <v>2</v>
      </c>
      <c r="FR38" s="301">
        <f>EB38+EL38+EV38+FF38+FP38</f>
        <v>13</v>
      </c>
      <c r="FS38" s="310">
        <f>(DZ38*EB38+EJ38*EL38+ET38*EV38+FD38*FF38+FN38*FP38)/FR38</f>
        <v>1.5769230769230769</v>
      </c>
      <c r="FT38" s="312" t="str">
        <f>TEXT(FS38,"0.00")</f>
        <v>1.58</v>
      </c>
      <c r="FU38" s="189" t="str">
        <f>IF(AND(FS38&lt;1),"Cảnh báo KQHT","Lên lớp")</f>
        <v>Lên lớp</v>
      </c>
      <c r="FV38" s="526">
        <f>DL38+FR38</f>
        <v>26</v>
      </c>
      <c r="FW38" s="310">
        <f>(DM38*DL38+FR38*FS38)/FV38</f>
        <v>1.4423076923076923</v>
      </c>
      <c r="FX38" s="312" t="str">
        <f>TEXT(FW38,"0.00")</f>
        <v>1.44</v>
      </c>
      <c r="FY38" s="527">
        <f>FQ38+FG38+EW38+EM38+EC38+DK38+DA38+CQ38+CG38+BW38+BM38</f>
        <v>21</v>
      </c>
      <c r="FZ38" s="528">
        <f>(FQ38*FN38+FG38*FD38+EW38*ET38+EM38*EJ38+EC38*DZ38+DK38*DH38+DA38*CX38+CQ38*CN38+CG38*CD38+BW38*BT38+BM38*BJ38)/FY38</f>
        <v>1.7857142857142858</v>
      </c>
      <c r="GA38" s="529" t="str">
        <f>IF(AND(FZ38&lt;1.2),"Cảnh báo KQHT","Lên lớp")</f>
        <v>Lên lớp</v>
      </c>
      <c r="GB38" s="131"/>
      <c r="GC38" s="209">
        <v>6</v>
      </c>
      <c r="GD38" s="285"/>
      <c r="GE38" s="239"/>
      <c r="GF38" s="116">
        <f>ROUND((GC38*0.4+GD38*0.6),1)</f>
        <v>2.4</v>
      </c>
      <c r="GG38" s="117">
        <f>ROUND(MAX((GC38*0.4+GD38*0.6),(GC38*0.4+GE38*0.6)),1)</f>
        <v>2.4</v>
      </c>
      <c r="GH38" s="118" t="str">
        <f>IF(GG38&gt;=8.5,"A",IF(GG38&gt;=8,"B+",IF(GG38&gt;=7,"B",IF(GG38&gt;=6.5,"C+",IF(GG38&gt;=5.5,"C",IF(GG38&gt;=5,"D+",IF(GG38&gt;=4,"D","F")))))))</f>
        <v>F</v>
      </c>
      <c r="GI38" s="119">
        <f>IF(GH38="A",4,IF(GH38="B+",3.5,IF(GH38="B",3,IF(GH38="C+",2.5,IF(GH38="C",2,IF(GH38="D+",1.5,IF(GH38="D",1,0)))))))</f>
        <v>0</v>
      </c>
      <c r="GJ38" s="119" t="str">
        <f>TEXT(GI38,"0.0")</f>
        <v>0.0</v>
      </c>
      <c r="GK38" s="137">
        <v>2</v>
      </c>
      <c r="GL38" s="138"/>
      <c r="GM38" s="414">
        <v>0</v>
      </c>
      <c r="GN38" s="239"/>
      <c r="GO38" s="239"/>
      <c r="GP38" s="116">
        <f>ROUND((GM38*0.4+GN38*0.6),1)</f>
        <v>0</v>
      </c>
      <c r="GQ38" s="117">
        <f>ROUND(MAX((GM38*0.4+GN38*0.6),(GM38*0.4+GO38*0.6)),1)</f>
        <v>0</v>
      </c>
      <c r="GR38" s="118" t="str">
        <f>IF(GQ38&gt;=8.5,"A",IF(GQ38&gt;=8,"B+",IF(GQ38&gt;=7,"B",IF(GQ38&gt;=6.5,"C+",IF(GQ38&gt;=5.5,"C",IF(GQ38&gt;=5,"D+",IF(GQ38&gt;=4,"D","F")))))))</f>
        <v>F</v>
      </c>
      <c r="GS38" s="119">
        <f>IF(GR38="A",4,IF(GR38="B+",3.5,IF(GR38="B",3,IF(GR38="C+",2.5,IF(GR38="C",2,IF(GR38="D+",1.5,IF(GR38="D",1,0)))))))</f>
        <v>0</v>
      </c>
      <c r="GT38" s="119" t="str">
        <f>TEXT(GS38,"0.0")</f>
        <v>0.0</v>
      </c>
      <c r="GU38" s="137">
        <v>2</v>
      </c>
      <c r="GV38" s="138"/>
      <c r="GW38" s="171">
        <v>0</v>
      </c>
      <c r="GX38" s="239"/>
      <c r="GY38" s="239"/>
      <c r="GZ38" s="116">
        <f>ROUND((GW38*0.4+GX38*0.6),1)</f>
        <v>0</v>
      </c>
      <c r="HA38" s="117">
        <f>ROUND(MAX((GW38*0.4+GX38*0.6),(GW38*0.4+GY38*0.6)),1)</f>
        <v>0</v>
      </c>
      <c r="HB38" s="118" t="str">
        <f>IF(HA38&gt;=8.5,"A",IF(HA38&gt;=8,"B+",IF(HA38&gt;=7,"B",IF(HA38&gt;=6.5,"C+",IF(HA38&gt;=5.5,"C",IF(HA38&gt;=5,"D+",IF(HA38&gt;=4,"D","F")))))))</f>
        <v>F</v>
      </c>
      <c r="HC38" s="119">
        <f>IF(HB38="A",4,IF(HB38="B+",3.5,IF(HB38="B",3,IF(HB38="C+",2.5,IF(HB38="C",2,IF(HB38="D+",1.5,IF(HB38="D",1,0)))))))</f>
        <v>0</v>
      </c>
      <c r="HD38" s="119" t="str">
        <f>TEXT(HC38,"0.0")</f>
        <v>0.0</v>
      </c>
      <c r="HE38" s="137">
        <v>3</v>
      </c>
      <c r="HF38" s="138"/>
      <c r="HG38" s="325">
        <v>2.4</v>
      </c>
      <c r="HH38" s="239"/>
      <c r="HI38" s="239"/>
      <c r="HJ38" s="116">
        <f>ROUND((HG38*0.4+HH38*0.6),1)</f>
        <v>1</v>
      </c>
      <c r="HK38" s="117">
        <f>ROUND(MAX((HG38*0.4+HH38*0.6),(HG38*0.4+HI38*0.6)),1)</f>
        <v>1</v>
      </c>
      <c r="HL38" s="118" t="str">
        <f>IF(HK38&gt;=8.5,"A",IF(HK38&gt;=8,"B+",IF(HK38&gt;=7,"B",IF(HK38&gt;=6.5,"C+",IF(HK38&gt;=5.5,"C",IF(HK38&gt;=5,"D+",IF(HK38&gt;=4,"D","F")))))))</f>
        <v>F</v>
      </c>
      <c r="HM38" s="119">
        <f>IF(HL38="A",4,IF(HL38="B+",3.5,IF(HL38="B",3,IF(HL38="C+",2.5,IF(HL38="C",2,IF(HL38="D+",1.5,IF(HL38="D",1,0)))))))</f>
        <v>0</v>
      </c>
      <c r="HN38" s="119" t="str">
        <f>TEXT(HM38,"0.0")</f>
        <v>0.0</v>
      </c>
      <c r="HO38" s="137">
        <v>1</v>
      </c>
      <c r="HP38" s="138"/>
      <c r="HQ38" s="171"/>
      <c r="HR38" s="215"/>
      <c r="HS38" s="215"/>
      <c r="HT38" s="130"/>
      <c r="HU38" s="130"/>
      <c r="HV38" s="130"/>
      <c r="HW38" s="130"/>
      <c r="HX38" s="130"/>
      <c r="HY38" s="137">
        <v>2</v>
      </c>
      <c r="HZ38" s="131"/>
      <c r="IA38" s="171">
        <v>0</v>
      </c>
      <c r="IB38" s="239"/>
      <c r="IC38" s="215"/>
      <c r="ID38" s="116">
        <f>ROUND((IA38*0.4+IB38*0.6),1)</f>
        <v>0</v>
      </c>
      <c r="IE38" s="117">
        <f>ROUND(MAX((IA38*0.4+IB38*0.6),(IA38*0.4+IC38*0.6)),1)</f>
        <v>0</v>
      </c>
      <c r="IF38" s="118" t="str">
        <f>IF(IE38&gt;=8.5,"A",IF(IE38&gt;=8,"B+",IF(IE38&gt;=7,"B",IF(IE38&gt;=6.5,"C+",IF(IE38&gt;=5.5,"C",IF(IE38&gt;=5,"D+",IF(IE38&gt;=4,"D","F")))))))</f>
        <v>F</v>
      </c>
      <c r="IG38" s="119">
        <f>IF(IF38="A",4,IF(IF38="B+",3.5,IF(IF38="B",3,IF(IF38="C+",2.5,IF(IF38="C",2,IF(IF38="D+",1.5,IF(IF38="D",1,0)))))))</f>
        <v>0</v>
      </c>
      <c r="IH38" s="119" t="str">
        <f>TEXT(IG38,"0.0")</f>
        <v>0.0</v>
      </c>
      <c r="II38" s="137">
        <v>2</v>
      </c>
      <c r="IJ38" s="138"/>
      <c r="IK38" s="171">
        <v>0</v>
      </c>
      <c r="IL38" s="130"/>
      <c r="IM38" s="130"/>
      <c r="IN38" s="130"/>
      <c r="IO38" s="130"/>
      <c r="IP38" s="130"/>
      <c r="IQ38" s="130"/>
      <c r="IR38" s="130"/>
      <c r="IS38" s="137">
        <v>3</v>
      </c>
      <c r="IT38" s="131"/>
      <c r="IU38" s="325">
        <v>0</v>
      </c>
      <c r="IV38" s="130"/>
      <c r="IW38" s="130"/>
      <c r="IX38" s="130"/>
      <c r="IY38" s="130"/>
      <c r="IZ38" s="130"/>
      <c r="JA38" s="130"/>
      <c r="JB38" s="130"/>
      <c r="JC38" s="137">
        <v>2</v>
      </c>
      <c r="JD38" s="131"/>
      <c r="JE38" s="129"/>
      <c r="JF38" s="130"/>
      <c r="JG38" s="130"/>
      <c r="JH38" s="130"/>
      <c r="JI38" s="130"/>
      <c r="JJ38" s="130"/>
      <c r="JK38" s="130"/>
      <c r="JL38" s="130"/>
      <c r="JM38" s="130"/>
      <c r="JN38" s="130"/>
      <c r="JO38" s="130"/>
      <c r="JP38" s="130"/>
      <c r="JQ38" s="131"/>
      <c r="JR38" s="129"/>
      <c r="JS38" s="130"/>
      <c r="JT38" s="130"/>
      <c r="JU38" s="130"/>
      <c r="JV38" s="130"/>
      <c r="JW38" s="130"/>
      <c r="JX38" s="130"/>
      <c r="JY38" s="130"/>
      <c r="JZ38" s="137">
        <v>2</v>
      </c>
      <c r="KA38" s="131"/>
    </row>
  </sheetData>
  <autoFilter ref="A1:KA32"/>
  <conditionalFormatting sqref="AZ37:BB38 AV37:AX38 AZ1:BB32 AY1 BC1 AV1:AX32">
    <cfRule type="cellIs" dxfId="108" priority="35" stopIfTrue="1" operator="lessThan">
      <formula>4.95</formula>
    </cfRule>
  </conditionalFormatting>
  <conditionalFormatting sqref="GQ38 HA38 HK38 IE38 CL37:CL38 CB37:CB38 BH37:BH38 CV37:CV38 DF37:DF38 FL38 FB38 ER38 DX38 EH38 GG38 BR37:BR38 GQ1:GT1 GQ2:GQ32 HA1:HD1 HA2:HA32 HK1:HN1 HK2:HK32 HU1:HX1 IE1:IH1 IO1:IR1 IY1:JB1 IE2:IE32 AV1:BC1 BR1:BU1 CB1:CE1 CL1:CO1 BR2:BR32 CL2:CL32 CB2:CB32 BH1:BK1 BH2:BH32 CV1:CY1 CV2:CV32 DF1:DI1 DF2:DF32 DX1:EA1 EH1:EK1 ER1:EU1 FB1:FE1 FL2:FL32 FB2:FB32 ER2:ER32 DX2:DX32 EH2:EH32 FL1:FQ1 GG1:GL1 GG2:GG32 JV2 JV1:KA1 IY1:IY32 IO2:IO32 HU2:HU32">
    <cfRule type="cellIs" dxfId="107" priority="34" operator="lessThan">
      <formula>3.95</formula>
    </cfRule>
  </conditionalFormatting>
  <conditionalFormatting sqref="BA37:BB38 AW37:AX38 BA2:BB32 AY1 BC1 AW2:AX32">
    <cfRule type="cellIs" dxfId="106" priority="31" stopIfTrue="1" operator="lessThan">
      <formula>4.95</formula>
    </cfRule>
    <cfRule type="cellIs" dxfId="105" priority="32" stopIfTrue="1" operator="lessThan">
      <formula>4.95</formula>
    </cfRule>
    <cfRule type="cellIs" dxfId="104" priority="33" stopIfTrue="1" operator="lessThan">
      <formula>4.95</formula>
    </cfRule>
  </conditionalFormatting>
  <conditionalFormatting sqref="BA37:BA38 AW37:AW38 BA1:BA32 AW1:AW32">
    <cfRule type="containsText" dxfId="103" priority="29" stopIfTrue="1" operator="containsText" text="f">
      <formula>NOT(ISERROR(SEARCH("f",AW1)))</formula>
    </cfRule>
    <cfRule type="containsText" dxfId="102" priority="30" stopIfTrue="1" operator="containsText" text="f">
      <formula>NOT(ISERROR(SEARCH("f",AW1)))</formula>
    </cfRule>
  </conditionalFormatting>
  <conditionalFormatting sqref="BB37:BB38 AX37:AX38 BB1:BB32 AV1 AY1:AZ1 BC1 AX1:AX32">
    <cfRule type="cellIs" dxfId="101" priority="28" stopIfTrue="1" operator="greaterThan">
      <formula>0</formula>
    </cfRule>
  </conditionalFormatting>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dimension ref="A1:X23"/>
  <sheetViews>
    <sheetView workbookViewId="0">
      <selection activeCell="H2" sqref="H1:I1048576"/>
    </sheetView>
  </sheetViews>
  <sheetFormatPr defaultRowHeight="15"/>
  <cols>
    <col min="1" max="1" width="5" customWidth="1"/>
    <col min="2" max="2" width="9" customWidth="1"/>
    <col min="3" max="3" width="16" customWidth="1"/>
    <col min="4" max="4" width="23.5703125" customWidth="1"/>
    <col min="6" max="6" width="10.28515625" hidden="1" customWidth="1"/>
    <col min="7" max="7" width="12.7109375" customWidth="1"/>
    <col min="8" max="8" width="10.85546875" hidden="1" customWidth="1"/>
    <col min="9" max="9" width="24.28515625" hidden="1" customWidth="1"/>
    <col min="10" max="10" width="41.42578125" customWidth="1"/>
    <col min="11" max="16" width="5.140625" customWidth="1"/>
    <col min="17" max="17" width="5.42578125" customWidth="1"/>
    <col min="18" max="18" width="5.7109375" customWidth="1"/>
    <col min="19" max="19" width="5.5703125" customWidth="1"/>
    <col min="20" max="24" width="4.5703125" customWidth="1"/>
  </cols>
  <sheetData>
    <row r="1" spans="1:24" ht="18.75">
      <c r="A1" s="629" t="s">
        <v>691</v>
      </c>
      <c r="B1" s="629"/>
      <c r="C1" s="629"/>
      <c r="D1" s="629"/>
      <c r="E1" s="629"/>
      <c r="F1" s="629"/>
      <c r="G1" s="629"/>
      <c r="H1" s="629"/>
      <c r="I1" s="629"/>
      <c r="J1" s="629"/>
      <c r="K1" s="629"/>
      <c r="L1" s="629"/>
      <c r="M1" s="629"/>
      <c r="N1" s="629"/>
      <c r="O1" s="629"/>
      <c r="P1" s="629"/>
    </row>
    <row r="2" spans="1:24" ht="16.5">
      <c r="A2" s="172"/>
      <c r="B2" s="173"/>
      <c r="C2" s="173"/>
      <c r="D2" s="173"/>
      <c r="E2" s="173"/>
      <c r="F2" s="173"/>
      <c r="G2" s="172"/>
      <c r="H2" s="172"/>
      <c r="I2" s="172"/>
      <c r="J2" s="172"/>
      <c r="K2" s="174">
        <f>SUM(L2:X2)</f>
        <v>31</v>
      </c>
      <c r="L2" s="174">
        <v>1</v>
      </c>
      <c r="M2" s="174">
        <v>2</v>
      </c>
      <c r="N2" s="174">
        <v>4</v>
      </c>
      <c r="O2" s="174">
        <v>2</v>
      </c>
      <c r="P2" s="174">
        <v>1</v>
      </c>
      <c r="Q2" s="176">
        <v>2</v>
      </c>
      <c r="R2" s="176">
        <v>2</v>
      </c>
      <c r="S2" s="176">
        <v>2</v>
      </c>
      <c r="T2" s="176">
        <v>3</v>
      </c>
      <c r="U2" s="176">
        <v>3</v>
      </c>
      <c r="V2" s="176">
        <v>3</v>
      </c>
      <c r="W2" s="176">
        <v>3</v>
      </c>
      <c r="X2" s="176">
        <v>3</v>
      </c>
    </row>
    <row r="3" spans="1:24" ht="147.75" customHeight="1">
      <c r="A3" s="177" t="s">
        <v>0</v>
      </c>
      <c r="B3" s="178" t="s">
        <v>1</v>
      </c>
      <c r="C3" s="178" t="s">
        <v>2</v>
      </c>
      <c r="D3" s="178" t="s">
        <v>3</v>
      </c>
      <c r="E3" s="179" t="s">
        <v>4</v>
      </c>
      <c r="F3" s="179" t="s">
        <v>624</v>
      </c>
      <c r="G3" s="177" t="s">
        <v>5</v>
      </c>
      <c r="H3" s="177" t="s">
        <v>6</v>
      </c>
      <c r="I3" s="177" t="s">
        <v>7</v>
      </c>
      <c r="J3" s="177" t="s">
        <v>682</v>
      </c>
      <c r="K3" s="180" t="s">
        <v>683</v>
      </c>
      <c r="L3" s="181" t="s">
        <v>684</v>
      </c>
      <c r="M3" s="182" t="s">
        <v>685</v>
      </c>
      <c r="N3" s="195" t="s">
        <v>709</v>
      </c>
      <c r="O3" s="195" t="s">
        <v>640</v>
      </c>
      <c r="P3" s="195" t="s">
        <v>677</v>
      </c>
      <c r="Q3" s="183" t="s">
        <v>673</v>
      </c>
      <c r="R3" s="383" t="s">
        <v>733</v>
      </c>
      <c r="S3" s="383" t="s">
        <v>741</v>
      </c>
      <c r="T3" s="511" t="s">
        <v>909</v>
      </c>
      <c r="U3" s="511" t="s">
        <v>896</v>
      </c>
      <c r="V3" s="511" t="s">
        <v>820</v>
      </c>
      <c r="W3" s="511" t="s">
        <v>903</v>
      </c>
      <c r="X3" s="511" t="s">
        <v>979</v>
      </c>
    </row>
    <row r="4" spans="1:24" ht="108" customHeight="1">
      <c r="A4" s="22">
        <v>2</v>
      </c>
      <c r="B4" s="22" t="s">
        <v>378</v>
      </c>
      <c r="C4" s="36" t="s">
        <v>382</v>
      </c>
      <c r="D4" s="57" t="s">
        <v>189</v>
      </c>
      <c r="E4" s="2" t="s">
        <v>25</v>
      </c>
      <c r="F4" s="2"/>
      <c r="G4" s="55" t="s">
        <v>383</v>
      </c>
      <c r="H4" s="37" t="s">
        <v>36</v>
      </c>
      <c r="I4" s="22" t="s">
        <v>67</v>
      </c>
      <c r="J4" s="184" t="str">
        <f>IF(L4="x",$L$3&amp;",",)&amp;IF(M4="x",$M$3&amp;",",)&amp;IF(N4="x",$N$3&amp;",",)&amp;IF(O4="x",$O$3&amp;",",)&amp;IF(P4="x",$P$3&amp;",",)&amp;IF(Q4="x",$Q$3&amp;",",)&amp;IF(R4="x",$R$3&amp;",",)&amp;IF(S4="x",$S$3&amp;",",)&amp;IF(T4="x",$T$3&amp;",",)&amp;IF(U4="x",$U$3&amp;",",)&amp;IF(V4="x",$V$3&amp;",",)&amp;IF(W4="x",$W$3&amp;",",)&amp;IF(X4="x",$X$3&amp;",",)</f>
        <v>GDQP (2TC),KỸ THUẬT SOẠN THẢO VĂN BẢN (3TC),PHẦN MỀM XỬ LÝ DỮ LIỆU BẰNG BẢNG TÍNH (3TC),KỸ NĂNG SỐNG (3TC),PHẦN MỀM SOẠN THẢO VĂN BẢN (3TC),PHẦN MỀM TẠO TRÌNH CHIẾU (3TC),</v>
      </c>
      <c r="K4" s="185">
        <f>SUMIF(L4:X4,"x",$L$2:$X$2)</f>
        <v>17</v>
      </c>
      <c r="L4" s="115" t="str">
        <f>IF('01T1'!AX2&lt;1,"x"," ")</f>
        <v xml:space="preserve"> </v>
      </c>
      <c r="M4" s="115" t="str">
        <f>IF('01T1'!BB2&lt;1,"x"," ")</f>
        <v>x</v>
      </c>
      <c r="N4" s="115" t="str">
        <f>IF('01T1'!BJ2&lt;1,"x"," ")</f>
        <v xml:space="preserve"> </v>
      </c>
      <c r="O4" s="115" t="str">
        <f>IF('01T1'!BT2&lt;1,"x"," ")</f>
        <v xml:space="preserve"> </v>
      </c>
      <c r="P4" s="115" t="str">
        <f>IF('01T1'!CD2&lt;1,"x"," ")</f>
        <v xml:space="preserve"> </v>
      </c>
      <c r="Q4" s="115" t="str">
        <f>IF('01T1'!CN2&lt;1,"x"," ")</f>
        <v xml:space="preserve"> </v>
      </c>
      <c r="R4" s="115" t="str">
        <f>IF('01T1'!CX2&lt;1,"x"," ")</f>
        <v xml:space="preserve"> </v>
      </c>
      <c r="S4" s="115" t="str">
        <f>IF('01T1'!DH2&lt;1,"x"," ")</f>
        <v xml:space="preserve"> </v>
      </c>
      <c r="T4" s="115" t="str">
        <f>IF('01T1'!DZ2&lt;1,"x"," ")</f>
        <v>x</v>
      </c>
      <c r="U4" s="115" t="str">
        <f>IF('01T1'!EJ2&lt;1,"x"," ")</f>
        <v>x</v>
      </c>
      <c r="V4" s="115" t="str">
        <f>IF('01T1'!ET2&lt;1,"x"," ")</f>
        <v>x</v>
      </c>
      <c r="W4" s="115" t="str">
        <f>IF('01T1'!FD2&lt;1,"x"," ")</f>
        <v>x</v>
      </c>
      <c r="X4" s="115" t="str">
        <f>IF('01T1'!FN2&lt;1,"x"," ")</f>
        <v>x</v>
      </c>
    </row>
    <row r="5" spans="1:24" ht="21" customHeight="1">
      <c r="A5" s="22">
        <v>3</v>
      </c>
      <c r="B5" s="22" t="s">
        <v>378</v>
      </c>
      <c r="C5" s="36" t="s">
        <v>384</v>
      </c>
      <c r="D5" s="57" t="s">
        <v>385</v>
      </c>
      <c r="E5" s="2" t="s">
        <v>25</v>
      </c>
      <c r="F5" s="2"/>
      <c r="G5" s="55" t="s">
        <v>791</v>
      </c>
      <c r="H5" s="37" t="s">
        <v>47</v>
      </c>
      <c r="I5" s="22" t="s">
        <v>631</v>
      </c>
      <c r="J5" s="184" t="str">
        <f t="shared" ref="J5:J23" si="0">IF(L5="x",$L$3&amp;",",)&amp;IF(M5="x",$M$3&amp;",",)&amp;IF(N5="x",$N$3&amp;",",)&amp;IF(O5="x",$O$3&amp;",",)&amp;IF(P5="x",$P$3&amp;",",)&amp;IF(Q5="x",$Q$3&amp;",",)&amp;IF(R5="x",$R$3&amp;",",)&amp;IF(S5="x",$S$3&amp;",",)&amp;IF(T5="x",$T$3&amp;",",)&amp;IF(U5="x",$U$3&amp;",",)&amp;IF(V5="x",$V$3&amp;",",)&amp;IF(W5="x",$W$3&amp;",",)&amp;IF(X5="x",$X$3&amp;",",)</f>
        <v/>
      </c>
      <c r="K5" s="185">
        <f t="shared" ref="K5:K23" si="1">SUMIF(L5:X5,"x",$L$2:$X$2)</f>
        <v>0</v>
      </c>
      <c r="L5" s="115" t="str">
        <f>IF('01T1'!AX3&lt;1,"x"," ")</f>
        <v xml:space="preserve"> </v>
      </c>
      <c r="M5" s="115" t="str">
        <f>IF('01T1'!BB3&lt;1,"x"," ")</f>
        <v xml:space="preserve"> </v>
      </c>
      <c r="N5" s="115" t="str">
        <f>IF('01T1'!BJ3&lt;1,"x"," ")</f>
        <v xml:space="preserve"> </v>
      </c>
      <c r="O5" s="115" t="str">
        <f>IF('01T1'!BT3&lt;1,"x"," ")</f>
        <v xml:space="preserve"> </v>
      </c>
      <c r="P5" s="115" t="str">
        <f>IF('01T1'!CD3&lt;1,"x"," ")</f>
        <v xml:space="preserve"> </v>
      </c>
      <c r="Q5" s="115" t="str">
        <f>IF('01T1'!CN3&lt;1,"x"," ")</f>
        <v xml:space="preserve"> </v>
      </c>
      <c r="R5" s="115" t="str">
        <f>IF('01T1'!CX3&lt;1,"x"," ")</f>
        <v xml:space="preserve"> </v>
      </c>
      <c r="S5" s="115" t="str">
        <f>IF('01T1'!DH3&lt;1,"x"," ")</f>
        <v xml:space="preserve"> </v>
      </c>
      <c r="T5" s="115" t="str">
        <f>IF('01T1'!DZ3&lt;1,"x"," ")</f>
        <v xml:space="preserve"> </v>
      </c>
      <c r="U5" s="115" t="str">
        <f>IF('01T1'!EJ3&lt;1,"x"," ")</f>
        <v xml:space="preserve"> </v>
      </c>
      <c r="V5" s="115" t="str">
        <f>IF('01T1'!ET3&lt;1,"x"," ")</f>
        <v xml:space="preserve"> </v>
      </c>
      <c r="W5" s="115" t="str">
        <f>IF('01T1'!FD3&lt;1,"x"," ")</f>
        <v xml:space="preserve"> </v>
      </c>
      <c r="X5" s="115" t="str">
        <f>IF('01T1'!FN3&lt;1,"x"," ")</f>
        <v xml:space="preserve"> </v>
      </c>
    </row>
    <row r="6" spans="1:24" ht="21" customHeight="1">
      <c r="A6" s="22">
        <v>4</v>
      </c>
      <c r="B6" s="22" t="s">
        <v>378</v>
      </c>
      <c r="C6" s="36" t="s">
        <v>386</v>
      </c>
      <c r="D6" s="57" t="s">
        <v>233</v>
      </c>
      <c r="E6" s="2" t="s">
        <v>387</v>
      </c>
      <c r="F6" s="2"/>
      <c r="G6" s="55" t="s">
        <v>388</v>
      </c>
      <c r="H6" s="37" t="s">
        <v>47</v>
      </c>
      <c r="I6" s="22" t="s">
        <v>46</v>
      </c>
      <c r="J6" s="184" t="str">
        <f t="shared" si="0"/>
        <v/>
      </c>
      <c r="K6" s="185">
        <f t="shared" si="1"/>
        <v>0</v>
      </c>
      <c r="L6" s="115" t="str">
        <f>IF('01T1'!AX4&lt;1,"x"," ")</f>
        <v xml:space="preserve"> </v>
      </c>
      <c r="M6" s="115" t="str">
        <f>IF('01T1'!BB4&lt;1,"x"," ")</f>
        <v xml:space="preserve"> </v>
      </c>
      <c r="N6" s="115" t="str">
        <f>IF('01T1'!BJ4&lt;1,"x"," ")</f>
        <v xml:space="preserve"> </v>
      </c>
      <c r="O6" s="115" t="str">
        <f>IF('01T1'!BT4&lt;1,"x"," ")</f>
        <v xml:space="preserve"> </v>
      </c>
      <c r="P6" s="115" t="str">
        <f>IF('01T1'!CD4&lt;1,"x"," ")</f>
        <v xml:space="preserve"> </v>
      </c>
      <c r="Q6" s="115" t="str">
        <f>IF('01T1'!CN4&lt;1,"x"," ")</f>
        <v xml:space="preserve"> </v>
      </c>
      <c r="R6" s="115" t="str">
        <f>IF('01T1'!CX4&lt;1,"x"," ")</f>
        <v xml:space="preserve"> </v>
      </c>
      <c r="S6" s="115" t="str">
        <f>IF('01T1'!DH4&lt;1,"x"," ")</f>
        <v xml:space="preserve"> </v>
      </c>
      <c r="T6" s="115" t="str">
        <f>IF('01T1'!DZ4&lt;1,"x"," ")</f>
        <v xml:space="preserve"> </v>
      </c>
      <c r="U6" s="115" t="str">
        <f>IF('01T1'!EJ4&lt;1,"x"," ")</f>
        <v xml:space="preserve"> </v>
      </c>
      <c r="V6" s="115" t="str">
        <f>IF('01T1'!ET4&lt;1,"x"," ")</f>
        <v xml:space="preserve"> </v>
      </c>
      <c r="W6" s="115" t="str">
        <f>IF('01T1'!FD4&lt;1,"x"," ")</f>
        <v xml:space="preserve"> </v>
      </c>
      <c r="X6" s="115" t="str">
        <f>IF('01T1'!FN4&lt;1,"x"," ")</f>
        <v xml:space="preserve"> </v>
      </c>
    </row>
    <row r="7" spans="1:24" ht="21" customHeight="1">
      <c r="A7" s="22">
        <v>5</v>
      </c>
      <c r="B7" s="22" t="s">
        <v>378</v>
      </c>
      <c r="C7" s="36" t="s">
        <v>389</v>
      </c>
      <c r="D7" s="57" t="s">
        <v>390</v>
      </c>
      <c r="E7" s="2" t="s">
        <v>28</v>
      </c>
      <c r="F7" s="2"/>
      <c r="G7" s="55" t="s">
        <v>391</v>
      </c>
      <c r="H7" s="37" t="s">
        <v>36</v>
      </c>
      <c r="I7" s="22" t="s">
        <v>631</v>
      </c>
      <c r="J7" s="184" t="str">
        <f t="shared" si="0"/>
        <v/>
      </c>
      <c r="K7" s="185">
        <f t="shared" si="1"/>
        <v>0</v>
      </c>
      <c r="L7" s="115" t="str">
        <f>IF('01T1'!AX5&lt;1,"x"," ")</f>
        <v xml:space="preserve"> </v>
      </c>
      <c r="M7" s="115" t="str">
        <f>IF('01T1'!BB5&lt;1,"x"," ")</f>
        <v xml:space="preserve"> </v>
      </c>
      <c r="N7" s="115" t="str">
        <f>IF('01T1'!BJ5&lt;1,"x"," ")</f>
        <v xml:space="preserve"> </v>
      </c>
      <c r="O7" s="115" t="str">
        <f>IF('01T1'!BT5&lt;1,"x"," ")</f>
        <v xml:space="preserve"> </v>
      </c>
      <c r="P7" s="115" t="str">
        <f>IF('01T1'!CD5&lt;1,"x"," ")</f>
        <v xml:space="preserve"> </v>
      </c>
      <c r="Q7" s="115" t="str">
        <f>IF('01T1'!CN5&lt;1,"x"," ")</f>
        <v xml:space="preserve"> </v>
      </c>
      <c r="R7" s="115" t="str">
        <f>IF('01T1'!CX5&lt;1,"x"," ")</f>
        <v xml:space="preserve"> </v>
      </c>
      <c r="S7" s="115" t="str">
        <f>IF('01T1'!DH5&lt;1,"x"," ")</f>
        <v xml:space="preserve"> </v>
      </c>
      <c r="T7" s="115" t="str">
        <f>IF('01T1'!DZ5&lt;1,"x"," ")</f>
        <v xml:space="preserve"> </v>
      </c>
      <c r="U7" s="115" t="str">
        <f>IF('01T1'!EJ5&lt;1,"x"," ")</f>
        <v xml:space="preserve"> </v>
      </c>
      <c r="V7" s="115" t="str">
        <f>IF('01T1'!ET5&lt;1,"x"," ")</f>
        <v xml:space="preserve"> </v>
      </c>
      <c r="W7" s="115" t="str">
        <f>IF('01T1'!FD5&lt;1,"x"," ")</f>
        <v xml:space="preserve"> </v>
      </c>
      <c r="X7" s="115" t="str">
        <f>IF('01T1'!FN5&lt;1,"x"," ")</f>
        <v xml:space="preserve"> </v>
      </c>
    </row>
    <row r="8" spans="1:24" ht="21" customHeight="1">
      <c r="A8" s="22">
        <v>6</v>
      </c>
      <c r="B8" s="22" t="s">
        <v>378</v>
      </c>
      <c r="C8" s="36" t="s">
        <v>392</v>
      </c>
      <c r="D8" s="57" t="s">
        <v>393</v>
      </c>
      <c r="E8" s="2" t="s">
        <v>28</v>
      </c>
      <c r="F8" s="2"/>
      <c r="G8" s="55" t="s">
        <v>394</v>
      </c>
      <c r="H8" s="37" t="s">
        <v>36</v>
      </c>
      <c r="I8" s="22" t="s">
        <v>46</v>
      </c>
      <c r="J8" s="184" t="str">
        <f t="shared" si="0"/>
        <v/>
      </c>
      <c r="K8" s="185">
        <f t="shared" si="1"/>
        <v>0</v>
      </c>
      <c r="L8" s="115" t="str">
        <f>IF('01T1'!AX6&lt;1,"x"," ")</f>
        <v xml:space="preserve"> </v>
      </c>
      <c r="M8" s="115" t="str">
        <f>IF('01T1'!BB6&lt;1,"x"," ")</f>
        <v xml:space="preserve"> </v>
      </c>
      <c r="N8" s="115" t="str">
        <f>IF('01T1'!BJ6&lt;1,"x"," ")</f>
        <v xml:space="preserve"> </v>
      </c>
      <c r="O8" s="115" t="str">
        <f>IF('01T1'!BT6&lt;1,"x"," ")</f>
        <v xml:space="preserve"> </v>
      </c>
      <c r="P8" s="115" t="str">
        <f>IF('01T1'!CD6&lt;1,"x"," ")</f>
        <v xml:space="preserve"> </v>
      </c>
      <c r="Q8" s="115" t="str">
        <f>IF('01T1'!CN6&lt;1,"x"," ")</f>
        <v xml:space="preserve"> </v>
      </c>
      <c r="R8" s="115" t="str">
        <f>IF('01T1'!CX6&lt;1,"x"," ")</f>
        <v xml:space="preserve"> </v>
      </c>
      <c r="S8" s="115" t="str">
        <f>IF('01T1'!DH6&lt;1,"x"," ")</f>
        <v xml:space="preserve"> </v>
      </c>
      <c r="T8" s="115" t="str">
        <f>IF('01T1'!DZ6&lt;1,"x"," ")</f>
        <v xml:space="preserve"> </v>
      </c>
      <c r="U8" s="115" t="str">
        <f>IF('01T1'!EJ6&lt;1,"x"," ")</f>
        <v xml:space="preserve"> </v>
      </c>
      <c r="V8" s="115" t="str">
        <f>IF('01T1'!ET6&lt;1,"x"," ")</f>
        <v xml:space="preserve"> </v>
      </c>
      <c r="W8" s="115" t="str">
        <f>IF('01T1'!FD6&lt;1,"x"," ")</f>
        <v xml:space="preserve"> </v>
      </c>
      <c r="X8" s="115" t="str">
        <f>IF('01T1'!FN6&lt;1,"x"," ")</f>
        <v xml:space="preserve"> </v>
      </c>
    </row>
    <row r="9" spans="1:24" ht="21" customHeight="1">
      <c r="A9" s="22">
        <v>7</v>
      </c>
      <c r="B9" s="22" t="s">
        <v>378</v>
      </c>
      <c r="C9" s="36" t="s">
        <v>395</v>
      </c>
      <c r="D9" s="57" t="s">
        <v>396</v>
      </c>
      <c r="E9" s="2" t="s">
        <v>397</v>
      </c>
      <c r="F9" s="2"/>
      <c r="G9" s="55" t="s">
        <v>398</v>
      </c>
      <c r="H9" s="37" t="s">
        <v>36</v>
      </c>
      <c r="I9" s="22" t="s">
        <v>399</v>
      </c>
      <c r="J9" s="184" t="str">
        <f t="shared" si="0"/>
        <v/>
      </c>
      <c r="K9" s="185">
        <f t="shared" si="1"/>
        <v>0</v>
      </c>
      <c r="L9" s="115" t="str">
        <f>IF('01T1'!AX7&lt;1,"x"," ")</f>
        <v xml:space="preserve"> </v>
      </c>
      <c r="M9" s="115" t="str">
        <f>IF('01T1'!BB7&lt;1,"x"," ")</f>
        <v xml:space="preserve"> </v>
      </c>
      <c r="N9" s="115" t="str">
        <f>IF('01T1'!BJ7&lt;1,"x"," ")</f>
        <v xml:space="preserve"> </v>
      </c>
      <c r="O9" s="115" t="str">
        <f>IF('01T1'!BT7&lt;1,"x"," ")</f>
        <v xml:space="preserve"> </v>
      </c>
      <c r="P9" s="115" t="str">
        <f>IF('01T1'!CD7&lt;1,"x"," ")</f>
        <v xml:space="preserve"> </v>
      </c>
      <c r="Q9" s="115" t="str">
        <f>IF('01T1'!CN7&lt;1,"x"," ")</f>
        <v xml:space="preserve"> </v>
      </c>
      <c r="R9" s="115" t="str">
        <f>IF('01T1'!CX7&lt;1,"x"," ")</f>
        <v xml:space="preserve"> </v>
      </c>
      <c r="S9" s="115" t="str">
        <f>IF('01T1'!DH7&lt;1,"x"," ")</f>
        <v xml:space="preserve"> </v>
      </c>
      <c r="T9" s="115" t="str">
        <f>IF('01T1'!DZ7&lt;1,"x"," ")</f>
        <v xml:space="preserve"> </v>
      </c>
      <c r="U9" s="115" t="str">
        <f>IF('01T1'!EJ7&lt;1,"x"," ")</f>
        <v xml:space="preserve"> </v>
      </c>
      <c r="V9" s="115" t="str">
        <f>IF('01T1'!ET7&lt;1,"x"," ")</f>
        <v xml:space="preserve"> </v>
      </c>
      <c r="W9" s="115" t="str">
        <f>IF('01T1'!FD7&lt;1,"x"," ")</f>
        <v xml:space="preserve"> </v>
      </c>
      <c r="X9" s="115" t="str">
        <f>IF('01T1'!FN7&lt;1,"x"," ")</f>
        <v xml:space="preserve"> </v>
      </c>
    </row>
    <row r="10" spans="1:24" ht="21" customHeight="1">
      <c r="A10" s="22">
        <v>8</v>
      </c>
      <c r="B10" s="22" t="s">
        <v>378</v>
      </c>
      <c r="C10" s="36" t="s">
        <v>400</v>
      </c>
      <c r="D10" s="57" t="s">
        <v>401</v>
      </c>
      <c r="E10" s="2" t="s">
        <v>402</v>
      </c>
      <c r="F10" s="2"/>
      <c r="G10" s="55" t="s">
        <v>403</v>
      </c>
      <c r="H10" s="37" t="s">
        <v>47</v>
      </c>
      <c r="I10" s="22" t="s">
        <v>63</v>
      </c>
      <c r="J10" s="184" t="str">
        <f t="shared" si="0"/>
        <v/>
      </c>
      <c r="K10" s="185">
        <f t="shared" si="1"/>
        <v>0</v>
      </c>
      <c r="L10" s="115" t="str">
        <f>IF('01T1'!AX8&lt;1,"x"," ")</f>
        <v xml:space="preserve"> </v>
      </c>
      <c r="M10" s="115" t="str">
        <f>IF('01T1'!BB8&lt;1,"x"," ")</f>
        <v xml:space="preserve"> </v>
      </c>
      <c r="N10" s="115" t="str">
        <f>IF('01T1'!BJ8&lt;1,"x"," ")</f>
        <v xml:space="preserve"> </v>
      </c>
      <c r="O10" s="115" t="str">
        <f>IF('01T1'!BT8&lt;1,"x"," ")</f>
        <v xml:space="preserve"> </v>
      </c>
      <c r="P10" s="115" t="str">
        <f>IF('01T1'!CD8&lt;1,"x"," ")</f>
        <v xml:space="preserve"> </v>
      </c>
      <c r="Q10" s="115" t="str">
        <f>IF('01T1'!CN8&lt;1,"x"," ")</f>
        <v xml:space="preserve"> </v>
      </c>
      <c r="R10" s="115" t="str">
        <f>IF('01T1'!CX8&lt;1,"x"," ")</f>
        <v xml:space="preserve"> </v>
      </c>
      <c r="S10" s="115" t="str">
        <f>IF('01T1'!DH8&lt;1,"x"," ")</f>
        <v xml:space="preserve"> </v>
      </c>
      <c r="T10" s="115" t="str">
        <f>IF('01T1'!DZ8&lt;1,"x"," ")</f>
        <v xml:space="preserve"> </v>
      </c>
      <c r="U10" s="115" t="str">
        <f>IF('01T1'!EJ8&lt;1,"x"," ")</f>
        <v xml:space="preserve"> </v>
      </c>
      <c r="V10" s="115" t="str">
        <f>IF('01T1'!ET8&lt;1,"x"," ")</f>
        <v xml:space="preserve"> </v>
      </c>
      <c r="W10" s="115" t="str">
        <f>IF('01T1'!FD8&lt;1,"x"," ")</f>
        <v xml:space="preserve"> </v>
      </c>
      <c r="X10" s="115" t="str">
        <f>IF('01T1'!FN8&lt;1,"x"," ")</f>
        <v xml:space="preserve"> </v>
      </c>
    </row>
    <row r="11" spans="1:24" ht="21" customHeight="1">
      <c r="A11" s="22">
        <v>9</v>
      </c>
      <c r="B11" s="22" t="s">
        <v>378</v>
      </c>
      <c r="C11" s="36" t="s">
        <v>404</v>
      </c>
      <c r="D11" s="57" t="s">
        <v>334</v>
      </c>
      <c r="E11" s="2" t="s">
        <v>20</v>
      </c>
      <c r="F11" s="2"/>
      <c r="G11" s="55" t="s">
        <v>405</v>
      </c>
      <c r="H11" s="37" t="s">
        <v>36</v>
      </c>
      <c r="I11" s="22" t="s">
        <v>46</v>
      </c>
      <c r="J11" s="184" t="str">
        <f t="shared" si="0"/>
        <v/>
      </c>
      <c r="K11" s="185">
        <f t="shared" si="1"/>
        <v>0</v>
      </c>
      <c r="L11" s="115" t="str">
        <f>IF('01T1'!AX9&lt;1,"x"," ")</f>
        <v xml:space="preserve"> </v>
      </c>
      <c r="M11" s="115" t="str">
        <f>IF('01T1'!BB9&lt;1,"x"," ")</f>
        <v xml:space="preserve"> </v>
      </c>
      <c r="N11" s="115" t="str">
        <f>IF('01T1'!BJ9&lt;1,"x"," ")</f>
        <v xml:space="preserve"> </v>
      </c>
      <c r="O11" s="115" t="str">
        <f>IF('01T1'!BT9&lt;1,"x"," ")</f>
        <v xml:space="preserve"> </v>
      </c>
      <c r="P11" s="115" t="str">
        <f>IF('01T1'!CD9&lt;1,"x"," ")</f>
        <v xml:space="preserve"> </v>
      </c>
      <c r="Q11" s="115" t="str">
        <f>IF('01T1'!CN9&lt;1,"x"," ")</f>
        <v xml:space="preserve"> </v>
      </c>
      <c r="R11" s="115" t="str">
        <f>IF('01T1'!CX9&lt;1,"x"," ")</f>
        <v xml:space="preserve"> </v>
      </c>
      <c r="S11" s="115" t="str">
        <f>IF('01T1'!DH9&lt;1,"x"," ")</f>
        <v xml:space="preserve"> </v>
      </c>
      <c r="T11" s="115" t="str">
        <f>IF('01T1'!DZ9&lt;1,"x"," ")</f>
        <v xml:space="preserve"> </v>
      </c>
      <c r="U11" s="115" t="str">
        <f>IF('01T1'!EJ9&lt;1,"x"," ")</f>
        <v xml:space="preserve"> </v>
      </c>
      <c r="V11" s="115" t="str">
        <f>IF('01T1'!ET9&lt;1,"x"," ")</f>
        <v xml:space="preserve"> </v>
      </c>
      <c r="W11" s="115" t="str">
        <f>IF('01T1'!FD9&lt;1,"x"," ")</f>
        <v xml:space="preserve"> </v>
      </c>
      <c r="X11" s="115" t="str">
        <f>IF('01T1'!FN9&lt;1,"x"," ")</f>
        <v xml:space="preserve"> </v>
      </c>
    </row>
    <row r="12" spans="1:24" ht="21" customHeight="1">
      <c r="A12" s="22">
        <v>10</v>
      </c>
      <c r="B12" s="22" t="s">
        <v>378</v>
      </c>
      <c r="C12" s="36" t="s">
        <v>406</v>
      </c>
      <c r="D12" s="57" t="s">
        <v>407</v>
      </c>
      <c r="E12" s="2" t="s">
        <v>20</v>
      </c>
      <c r="F12" s="2"/>
      <c r="G12" s="55" t="s">
        <v>391</v>
      </c>
      <c r="H12" s="37" t="s">
        <v>36</v>
      </c>
      <c r="I12" s="22" t="s">
        <v>46</v>
      </c>
      <c r="J12" s="184" t="str">
        <f t="shared" si="0"/>
        <v/>
      </c>
      <c r="K12" s="185">
        <f t="shared" si="1"/>
        <v>0</v>
      </c>
      <c r="L12" s="115" t="str">
        <f>IF('01T1'!AX10&lt;1,"x"," ")</f>
        <v xml:space="preserve"> </v>
      </c>
      <c r="M12" s="115" t="str">
        <f>IF('01T1'!BB10&lt;1,"x"," ")</f>
        <v xml:space="preserve"> </v>
      </c>
      <c r="N12" s="115" t="str">
        <f>IF('01T1'!BJ10&lt;1,"x"," ")</f>
        <v xml:space="preserve"> </v>
      </c>
      <c r="O12" s="115" t="str">
        <f>IF('01T1'!BT10&lt;1,"x"," ")</f>
        <v xml:space="preserve"> </v>
      </c>
      <c r="P12" s="115" t="str">
        <f>IF('01T1'!CD10&lt;1,"x"," ")</f>
        <v xml:space="preserve"> </v>
      </c>
      <c r="Q12" s="115" t="str">
        <f>IF('01T1'!CN10&lt;1,"x"," ")</f>
        <v xml:space="preserve"> </v>
      </c>
      <c r="R12" s="115" t="str">
        <f>IF('01T1'!CX10&lt;1,"x"," ")</f>
        <v xml:space="preserve"> </v>
      </c>
      <c r="S12" s="115" t="str">
        <f>IF('01T1'!DH10&lt;1,"x"," ")</f>
        <v xml:space="preserve"> </v>
      </c>
      <c r="T12" s="115" t="str">
        <f>IF('01T1'!DZ10&lt;1,"x"," ")</f>
        <v xml:space="preserve"> </v>
      </c>
      <c r="U12" s="115" t="str">
        <f>IF('01T1'!EJ10&lt;1,"x"," ")</f>
        <v xml:space="preserve"> </v>
      </c>
      <c r="V12" s="115" t="str">
        <f>IF('01T1'!ET10&lt;1,"x"," ")</f>
        <v xml:space="preserve"> </v>
      </c>
      <c r="W12" s="115" t="str">
        <f>IF('01T1'!FD10&lt;1,"x"," ")</f>
        <v xml:space="preserve"> </v>
      </c>
      <c r="X12" s="115" t="str">
        <f>IF('01T1'!FN10&lt;1,"x"," ")</f>
        <v xml:space="preserve"> </v>
      </c>
    </row>
    <row r="13" spans="1:24" ht="21" customHeight="1">
      <c r="A13" s="22">
        <v>11</v>
      </c>
      <c r="B13" s="22" t="s">
        <v>378</v>
      </c>
      <c r="C13" s="36" t="s">
        <v>408</v>
      </c>
      <c r="D13" s="57" t="s">
        <v>409</v>
      </c>
      <c r="E13" s="2" t="s">
        <v>36</v>
      </c>
      <c r="F13" s="2"/>
      <c r="G13" s="55" t="s">
        <v>410</v>
      </c>
      <c r="H13" s="37" t="s">
        <v>36</v>
      </c>
      <c r="I13" s="22" t="s">
        <v>67</v>
      </c>
      <c r="J13" s="184" t="str">
        <f t="shared" si="0"/>
        <v/>
      </c>
      <c r="K13" s="185">
        <f t="shared" si="1"/>
        <v>0</v>
      </c>
      <c r="L13" s="115" t="str">
        <f>IF('01T1'!AX23&lt;1,"x"," ")</f>
        <v xml:space="preserve"> </v>
      </c>
      <c r="M13" s="115" t="str">
        <f>IF('01T1'!BB23&lt;1,"x"," ")</f>
        <v xml:space="preserve"> </v>
      </c>
      <c r="N13" s="115" t="str">
        <f>IF('01T1'!BJ23&lt;1,"x"," ")</f>
        <v xml:space="preserve"> </v>
      </c>
      <c r="O13" s="115" t="str">
        <f>IF('01T1'!BT23&lt;1,"x"," ")</f>
        <v xml:space="preserve"> </v>
      </c>
      <c r="P13" s="115" t="str">
        <f>IF('01T1'!CD23&lt;1,"x"," ")</f>
        <v xml:space="preserve"> </v>
      </c>
      <c r="Q13" s="115" t="str">
        <f>IF('01T1'!CN23&lt;1,"x"," ")</f>
        <v xml:space="preserve"> </v>
      </c>
      <c r="R13" s="115" t="str">
        <f>IF('01T1'!CX23&lt;1,"x"," ")</f>
        <v xml:space="preserve"> </v>
      </c>
      <c r="S13" s="115" t="str">
        <f>IF('01T1'!DH23&lt;1,"x"," ")</f>
        <v xml:space="preserve"> </v>
      </c>
      <c r="T13" s="115" t="str">
        <f>IF('01T1'!DZ23&lt;1,"x"," ")</f>
        <v xml:space="preserve"> </v>
      </c>
      <c r="U13" s="115" t="str">
        <f>IF('01T1'!EJ23&lt;1,"x"," ")</f>
        <v xml:space="preserve"> </v>
      </c>
      <c r="V13" s="115" t="str">
        <f>IF('01T1'!ET23&lt;1,"x"," ")</f>
        <v xml:space="preserve"> </v>
      </c>
      <c r="W13" s="115" t="str">
        <f>IF('01T1'!FD23&lt;1,"x"," ")</f>
        <v xml:space="preserve"> </v>
      </c>
      <c r="X13" s="115" t="str">
        <f>IF('01T1'!FN23&lt;1,"x"," ")</f>
        <v xml:space="preserve"> </v>
      </c>
    </row>
    <row r="14" spans="1:24" ht="21" customHeight="1">
      <c r="A14" s="22">
        <v>12</v>
      </c>
      <c r="B14" s="22" t="s">
        <v>378</v>
      </c>
      <c r="C14" s="36" t="s">
        <v>411</v>
      </c>
      <c r="D14" s="57" t="s">
        <v>412</v>
      </c>
      <c r="E14" s="2" t="s">
        <v>413</v>
      </c>
      <c r="F14" s="2"/>
      <c r="G14" s="55" t="s">
        <v>172</v>
      </c>
      <c r="H14" s="37" t="s">
        <v>36</v>
      </c>
      <c r="I14" s="22" t="s">
        <v>59</v>
      </c>
      <c r="J14" s="184" t="str">
        <f t="shared" si="0"/>
        <v/>
      </c>
      <c r="K14" s="185">
        <f t="shared" si="1"/>
        <v>0</v>
      </c>
      <c r="L14" s="115" t="str">
        <f>IF('01T1'!AX11&lt;1,"x"," ")</f>
        <v xml:space="preserve"> </v>
      </c>
      <c r="M14" s="115" t="str">
        <f>IF('01T1'!BB11&lt;1,"x"," ")</f>
        <v xml:space="preserve"> </v>
      </c>
      <c r="N14" s="115" t="str">
        <f>IF('01T1'!BJ11&lt;1,"x"," ")</f>
        <v xml:space="preserve"> </v>
      </c>
      <c r="O14" s="115" t="str">
        <f>IF('01T1'!BT11&lt;1,"x"," ")</f>
        <v xml:space="preserve"> </v>
      </c>
      <c r="P14" s="115" t="str">
        <f>IF('01T1'!CD11&lt;1,"x"," ")</f>
        <v xml:space="preserve"> </v>
      </c>
      <c r="Q14" s="115" t="str">
        <f>IF('01T1'!CN11&lt;1,"x"," ")</f>
        <v xml:space="preserve"> </v>
      </c>
      <c r="R14" s="115" t="str">
        <f>IF('01T1'!CX11&lt;1,"x"," ")</f>
        <v xml:space="preserve"> </v>
      </c>
      <c r="S14" s="115" t="str">
        <f>IF('01T1'!DH11&lt;1,"x"," ")</f>
        <v xml:space="preserve"> </v>
      </c>
      <c r="T14" s="115" t="str">
        <f>IF('01T1'!DZ11&lt;1,"x"," ")</f>
        <v xml:space="preserve"> </v>
      </c>
      <c r="U14" s="115" t="str">
        <f>IF('01T1'!EJ11&lt;1,"x"," ")</f>
        <v xml:space="preserve"> </v>
      </c>
      <c r="V14" s="115" t="str">
        <f>IF('01T1'!ET11&lt;1,"x"," ")</f>
        <v xml:space="preserve"> </v>
      </c>
      <c r="W14" s="115" t="str">
        <f>IF('01T1'!FD11&lt;1,"x"," ")</f>
        <v xml:space="preserve"> </v>
      </c>
      <c r="X14" s="115" t="str">
        <f>IF('01T1'!FN11&lt;1,"x"," ")</f>
        <v xml:space="preserve"> </v>
      </c>
    </row>
    <row r="15" spans="1:24" ht="21" customHeight="1">
      <c r="A15" s="22">
        <v>13</v>
      </c>
      <c r="B15" s="22" t="s">
        <v>378</v>
      </c>
      <c r="C15" s="36" t="s">
        <v>414</v>
      </c>
      <c r="D15" s="57" t="s">
        <v>415</v>
      </c>
      <c r="E15" s="2" t="s">
        <v>327</v>
      </c>
      <c r="F15" s="2"/>
      <c r="G15" s="55" t="s">
        <v>416</v>
      </c>
      <c r="H15" s="37" t="s">
        <v>36</v>
      </c>
      <c r="I15" s="22" t="s">
        <v>67</v>
      </c>
      <c r="J15" s="184" t="str">
        <f t="shared" si="0"/>
        <v/>
      </c>
      <c r="K15" s="185">
        <f t="shared" si="1"/>
        <v>0</v>
      </c>
      <c r="L15" s="115" t="str">
        <f>IF('01T1'!AX12&lt;1,"x"," ")</f>
        <v xml:space="preserve"> </v>
      </c>
      <c r="M15" s="115" t="str">
        <f>IF('01T1'!BB12&lt;1,"x"," ")</f>
        <v xml:space="preserve"> </v>
      </c>
      <c r="N15" s="115" t="str">
        <f>IF('01T1'!BJ12&lt;1,"x"," ")</f>
        <v xml:space="preserve"> </v>
      </c>
      <c r="O15" s="115" t="str">
        <f>IF('01T1'!BT12&lt;1,"x"," ")</f>
        <v xml:space="preserve"> </v>
      </c>
      <c r="P15" s="115" t="str">
        <f>IF('01T1'!CD12&lt;1,"x"," ")</f>
        <v xml:space="preserve"> </v>
      </c>
      <c r="Q15" s="115" t="str">
        <f>IF('01T1'!CN12&lt;1,"x"," ")</f>
        <v xml:space="preserve"> </v>
      </c>
      <c r="R15" s="115" t="str">
        <f>IF('01T1'!CX12&lt;1,"x"," ")</f>
        <v xml:space="preserve"> </v>
      </c>
      <c r="S15" s="115" t="str">
        <f>IF('01T1'!DH12&lt;1,"x"," ")</f>
        <v xml:space="preserve"> </v>
      </c>
      <c r="T15" s="115" t="str">
        <f>IF('01T1'!DZ12&lt;1,"x"," ")</f>
        <v xml:space="preserve"> </v>
      </c>
      <c r="U15" s="115" t="str">
        <f>IF('01T1'!EJ12&lt;1,"x"," ")</f>
        <v xml:space="preserve"> </v>
      </c>
      <c r="V15" s="115" t="str">
        <f>IF('01T1'!ET12&lt;1,"x"," ")</f>
        <v xml:space="preserve"> </v>
      </c>
      <c r="W15" s="115" t="str">
        <f>IF('01T1'!FD12&lt;1,"x"," ")</f>
        <v xml:space="preserve"> </v>
      </c>
      <c r="X15" s="115" t="str">
        <f>IF('01T1'!FN12&lt;1,"x"," ")</f>
        <v xml:space="preserve"> </v>
      </c>
    </row>
    <row r="16" spans="1:24" ht="21" customHeight="1">
      <c r="A16" s="22">
        <v>15</v>
      </c>
      <c r="B16" s="22" t="s">
        <v>378</v>
      </c>
      <c r="C16" s="36" t="s">
        <v>421</v>
      </c>
      <c r="D16" s="57" t="s">
        <v>49</v>
      </c>
      <c r="E16" s="2" t="s">
        <v>422</v>
      </c>
      <c r="F16" s="2"/>
      <c r="G16" s="55" t="s">
        <v>423</v>
      </c>
      <c r="H16" s="37" t="s">
        <v>36</v>
      </c>
      <c r="I16" s="22" t="s">
        <v>631</v>
      </c>
      <c r="J16" s="184" t="str">
        <f t="shared" si="0"/>
        <v/>
      </c>
      <c r="K16" s="185">
        <f t="shared" si="1"/>
        <v>0</v>
      </c>
      <c r="L16" s="115" t="str">
        <f>IF('01T1'!AX13&lt;1,"x"," ")</f>
        <v xml:space="preserve"> </v>
      </c>
      <c r="M16" s="115" t="str">
        <f>IF('01T1'!BB13&lt;1,"x"," ")</f>
        <v xml:space="preserve"> </v>
      </c>
      <c r="N16" s="115" t="str">
        <f>IF('01T1'!BJ13&lt;1,"x"," ")</f>
        <v xml:space="preserve"> </v>
      </c>
      <c r="O16" s="115" t="str">
        <f>IF('01T1'!BT13&lt;1,"x"," ")</f>
        <v xml:space="preserve"> </v>
      </c>
      <c r="P16" s="115" t="str">
        <f>IF('01T1'!CD13&lt;1,"x"," ")</f>
        <v xml:space="preserve"> </v>
      </c>
      <c r="Q16" s="115" t="str">
        <f>IF('01T1'!CN13&lt;1,"x"," ")</f>
        <v xml:space="preserve"> </v>
      </c>
      <c r="R16" s="115" t="str">
        <f>IF('01T1'!CX13&lt;1,"x"," ")</f>
        <v xml:space="preserve"> </v>
      </c>
      <c r="S16" s="115" t="str">
        <f>IF('01T1'!DH13&lt;1,"x"," ")</f>
        <v xml:space="preserve"> </v>
      </c>
      <c r="T16" s="115" t="str">
        <f>IF('01T1'!DZ13&lt;1,"x"," ")</f>
        <v xml:space="preserve"> </v>
      </c>
      <c r="U16" s="115" t="str">
        <f>IF('01T1'!EJ13&lt;1,"x"," ")</f>
        <v xml:space="preserve"> </v>
      </c>
      <c r="V16" s="115" t="str">
        <f>IF('01T1'!ET13&lt;1,"x"," ")</f>
        <v xml:space="preserve"> </v>
      </c>
      <c r="W16" s="115" t="str">
        <f>IF('01T1'!FD13&lt;1,"x"," ")</f>
        <v xml:space="preserve"> </v>
      </c>
      <c r="X16" s="115" t="str">
        <f>IF('01T1'!FN13&lt;1,"x"," ")</f>
        <v xml:space="preserve"> </v>
      </c>
    </row>
    <row r="17" spans="1:24" ht="21" customHeight="1">
      <c r="A17" s="22">
        <v>16</v>
      </c>
      <c r="B17" s="22" t="s">
        <v>378</v>
      </c>
      <c r="C17" s="36" t="s">
        <v>424</v>
      </c>
      <c r="D17" s="57" t="s">
        <v>425</v>
      </c>
      <c r="E17" s="2" t="s">
        <v>426</v>
      </c>
      <c r="F17" s="2"/>
      <c r="G17" s="55" t="s">
        <v>427</v>
      </c>
      <c r="H17" s="37" t="s">
        <v>36</v>
      </c>
      <c r="I17" s="22" t="s">
        <v>52</v>
      </c>
      <c r="J17" s="184" t="str">
        <f t="shared" si="0"/>
        <v/>
      </c>
      <c r="K17" s="185">
        <f t="shared" si="1"/>
        <v>0</v>
      </c>
      <c r="L17" s="115" t="str">
        <f>IF('01T1'!AX14&lt;1,"x"," ")</f>
        <v xml:space="preserve"> </v>
      </c>
      <c r="M17" s="115" t="str">
        <f>IF('01T1'!BB14&lt;1,"x"," ")</f>
        <v xml:space="preserve"> </v>
      </c>
      <c r="N17" s="115" t="str">
        <f>IF('01T1'!BJ14&lt;1,"x"," ")</f>
        <v xml:space="preserve"> </v>
      </c>
      <c r="O17" s="115" t="str">
        <f>IF('01T1'!BT14&lt;1,"x"," ")</f>
        <v xml:space="preserve"> </v>
      </c>
      <c r="P17" s="115" t="str">
        <f>IF('01T1'!CD14&lt;1,"x"," ")</f>
        <v xml:space="preserve"> </v>
      </c>
      <c r="Q17" s="115" t="str">
        <f>IF('01T1'!CN14&lt;1,"x"," ")</f>
        <v xml:space="preserve"> </v>
      </c>
      <c r="R17" s="115" t="str">
        <f>IF('01T1'!CX14&lt;1,"x"," ")</f>
        <v xml:space="preserve"> </v>
      </c>
      <c r="S17" s="115" t="str">
        <f>IF('01T1'!DH14&lt;1,"x"," ")</f>
        <v xml:space="preserve"> </v>
      </c>
      <c r="T17" s="115" t="str">
        <f>IF('01T1'!DZ14&lt;1,"x"," ")</f>
        <v xml:space="preserve"> </v>
      </c>
      <c r="U17" s="115" t="str">
        <f>IF('01T1'!EJ14&lt;1,"x"," ")</f>
        <v xml:space="preserve"> </v>
      </c>
      <c r="V17" s="115" t="str">
        <f>IF('01T1'!ET14&lt;1,"x"," ")</f>
        <v xml:space="preserve"> </v>
      </c>
      <c r="W17" s="115" t="str">
        <f>IF('01T1'!FD14&lt;1,"x"," ")</f>
        <v xml:space="preserve"> </v>
      </c>
      <c r="X17" s="115" t="str">
        <f>IF('01T1'!FN14&lt;1,"x"," ")</f>
        <v xml:space="preserve"> </v>
      </c>
    </row>
    <row r="18" spans="1:24" ht="21" customHeight="1">
      <c r="A18" s="22">
        <v>17</v>
      </c>
      <c r="B18" s="22" t="s">
        <v>378</v>
      </c>
      <c r="C18" s="36" t="s">
        <v>428</v>
      </c>
      <c r="D18" s="57" t="s">
        <v>429</v>
      </c>
      <c r="E18" s="2" t="s">
        <v>430</v>
      </c>
      <c r="F18" s="2"/>
      <c r="G18" s="55" t="s">
        <v>431</v>
      </c>
      <c r="H18" s="37" t="s">
        <v>36</v>
      </c>
      <c r="I18" s="22" t="s">
        <v>625</v>
      </c>
      <c r="J18" s="184" t="str">
        <f t="shared" si="0"/>
        <v/>
      </c>
      <c r="K18" s="185">
        <f t="shared" si="1"/>
        <v>0</v>
      </c>
      <c r="L18" s="115" t="str">
        <f>IF('01T1'!AX15&lt;1,"x"," ")</f>
        <v xml:space="preserve"> </v>
      </c>
      <c r="M18" s="115" t="str">
        <f>IF('01T1'!BB15&lt;1,"x"," ")</f>
        <v xml:space="preserve"> </v>
      </c>
      <c r="N18" s="115" t="str">
        <f>IF('01T1'!BJ15&lt;1,"x"," ")</f>
        <v xml:space="preserve"> </v>
      </c>
      <c r="O18" s="115" t="str">
        <f>IF('01T1'!BT15&lt;1,"x"," ")</f>
        <v xml:space="preserve"> </v>
      </c>
      <c r="P18" s="115" t="str">
        <f>IF('01T1'!CD15&lt;1,"x"," ")</f>
        <v xml:space="preserve"> </v>
      </c>
      <c r="Q18" s="115" t="str">
        <f>IF('01T1'!CN15&lt;1,"x"," ")</f>
        <v xml:space="preserve"> </v>
      </c>
      <c r="R18" s="115" t="str">
        <f>IF('01T1'!CX15&lt;1,"x"," ")</f>
        <v xml:space="preserve"> </v>
      </c>
      <c r="S18" s="115" t="str">
        <f>IF('01T1'!DH15&lt;1,"x"," ")</f>
        <v xml:space="preserve"> </v>
      </c>
      <c r="T18" s="115" t="str">
        <f>IF('01T1'!DZ15&lt;1,"x"," ")</f>
        <v xml:space="preserve"> </v>
      </c>
      <c r="U18" s="115" t="str">
        <f>IF('01T1'!EJ15&lt;1,"x"," ")</f>
        <v xml:space="preserve"> </v>
      </c>
      <c r="V18" s="115" t="str">
        <f>IF('01T1'!ET15&lt;1,"x"," ")</f>
        <v xml:space="preserve"> </v>
      </c>
      <c r="W18" s="115" t="str">
        <f>IF('01T1'!FD15&lt;1,"x"," ")</f>
        <v xml:space="preserve"> </v>
      </c>
      <c r="X18" s="115" t="str">
        <f>IF('01T1'!FN15&lt;1,"x"," ")</f>
        <v xml:space="preserve"> </v>
      </c>
    </row>
    <row r="19" spans="1:24" ht="21" customHeight="1">
      <c r="A19" s="22">
        <v>18</v>
      </c>
      <c r="B19" s="22" t="s">
        <v>378</v>
      </c>
      <c r="C19" s="36" t="s">
        <v>432</v>
      </c>
      <c r="D19" s="57" t="s">
        <v>433</v>
      </c>
      <c r="E19" s="2" t="s">
        <v>139</v>
      </c>
      <c r="F19" s="2"/>
      <c r="G19" s="55" t="s">
        <v>434</v>
      </c>
      <c r="H19" s="37" t="s">
        <v>36</v>
      </c>
      <c r="I19" s="22" t="s">
        <v>67</v>
      </c>
      <c r="J19" s="184" t="str">
        <f t="shared" si="0"/>
        <v/>
      </c>
      <c r="K19" s="185">
        <f t="shared" si="1"/>
        <v>0</v>
      </c>
      <c r="L19" s="115" t="str">
        <f>IF('01T1'!AX16&lt;1,"x"," ")</f>
        <v xml:space="preserve"> </v>
      </c>
      <c r="M19" s="115" t="str">
        <f>IF('01T1'!BB16&lt;1,"x"," ")</f>
        <v xml:space="preserve"> </v>
      </c>
      <c r="N19" s="115" t="str">
        <f>IF('01T1'!BJ16&lt;1,"x"," ")</f>
        <v xml:space="preserve"> </v>
      </c>
      <c r="O19" s="115" t="str">
        <f>IF('01T1'!BT16&lt;1,"x"," ")</f>
        <v xml:space="preserve"> </v>
      </c>
      <c r="P19" s="115" t="str">
        <f>IF('01T1'!CD16&lt;1,"x"," ")</f>
        <v xml:space="preserve"> </v>
      </c>
      <c r="Q19" s="115" t="str">
        <f>IF('01T1'!CN16&lt;1,"x"," ")</f>
        <v xml:space="preserve"> </v>
      </c>
      <c r="R19" s="115" t="str">
        <f>IF('01T1'!CX16&lt;1,"x"," ")</f>
        <v xml:space="preserve"> </v>
      </c>
      <c r="S19" s="115" t="str">
        <f>IF('01T1'!DH16&lt;1,"x"," ")</f>
        <v xml:space="preserve"> </v>
      </c>
      <c r="T19" s="115" t="str">
        <f>IF('01T1'!DZ16&lt;1,"x"," ")</f>
        <v xml:space="preserve"> </v>
      </c>
      <c r="U19" s="115" t="str">
        <f>IF('01T1'!EJ16&lt;1,"x"," ")</f>
        <v xml:space="preserve"> </v>
      </c>
      <c r="V19" s="115" t="str">
        <f>IF('01T1'!ET16&lt;1,"x"," ")</f>
        <v xml:space="preserve"> </v>
      </c>
      <c r="W19" s="115" t="str">
        <f>IF('01T1'!FD16&lt;1,"x"," ")</f>
        <v xml:space="preserve"> </v>
      </c>
      <c r="X19" s="115" t="str">
        <f>IF('01T1'!FN16&lt;1,"x"," ")</f>
        <v xml:space="preserve"> </v>
      </c>
    </row>
    <row r="20" spans="1:24" ht="21" customHeight="1">
      <c r="A20" s="22">
        <v>19</v>
      </c>
      <c r="B20" s="22" t="s">
        <v>378</v>
      </c>
      <c r="C20" s="36" t="s">
        <v>435</v>
      </c>
      <c r="D20" s="19" t="s">
        <v>132</v>
      </c>
      <c r="E20" s="20" t="s">
        <v>24</v>
      </c>
      <c r="F20" s="20" t="s">
        <v>31</v>
      </c>
      <c r="G20" s="21" t="s">
        <v>133</v>
      </c>
      <c r="H20" s="37" t="s">
        <v>36</v>
      </c>
      <c r="I20" s="22" t="s">
        <v>67</v>
      </c>
      <c r="J20" s="184" t="str">
        <f t="shared" si="0"/>
        <v/>
      </c>
      <c r="K20" s="185">
        <f t="shared" si="1"/>
        <v>0</v>
      </c>
      <c r="L20" s="115" t="str">
        <f>IF('01T1'!AX17&lt;1,"x"," ")</f>
        <v xml:space="preserve"> </v>
      </c>
      <c r="M20" s="115" t="str">
        <f>IF('01T1'!BB17&lt;1,"x"," ")</f>
        <v xml:space="preserve"> </v>
      </c>
      <c r="N20" s="115" t="str">
        <f>IF('01T1'!BJ17&lt;1,"x"," ")</f>
        <v xml:space="preserve"> </v>
      </c>
      <c r="O20" s="115" t="str">
        <f>IF('01T1'!BT17&lt;1,"x"," ")</f>
        <v xml:space="preserve"> </v>
      </c>
      <c r="P20" s="115" t="str">
        <f>IF('01T1'!CD17&lt;1,"x"," ")</f>
        <v xml:space="preserve"> </v>
      </c>
      <c r="Q20" s="115" t="str">
        <f>IF('01T1'!CN17&lt;1,"x"," ")</f>
        <v xml:space="preserve"> </v>
      </c>
      <c r="R20" s="115" t="str">
        <f>IF('01T1'!CX17&lt;1,"x"," ")</f>
        <v xml:space="preserve"> </v>
      </c>
      <c r="S20" s="115" t="str">
        <f>IF('01T1'!DH17&lt;1,"x"," ")</f>
        <v xml:space="preserve"> </v>
      </c>
      <c r="T20" s="115" t="str">
        <f>IF('01T1'!DZ17&lt;1,"x"," ")</f>
        <v xml:space="preserve"> </v>
      </c>
      <c r="U20" s="115" t="str">
        <f>IF('01T1'!EJ17&lt;1,"x"," ")</f>
        <v xml:space="preserve"> </v>
      </c>
      <c r="V20" s="115" t="str">
        <f>IF('01T1'!ET17&lt;1,"x"," ")</f>
        <v xml:space="preserve"> </v>
      </c>
      <c r="W20" s="115" t="str">
        <f>IF('01T1'!FD17&lt;1,"x"," ")</f>
        <v xml:space="preserve"> </v>
      </c>
      <c r="X20" s="115" t="str">
        <f>IF('01T1'!FN17&lt;1,"x"," ")</f>
        <v xml:space="preserve"> </v>
      </c>
    </row>
    <row r="21" spans="1:24" ht="21" customHeight="1">
      <c r="A21" s="22">
        <v>20</v>
      </c>
      <c r="B21" s="22" t="s">
        <v>378</v>
      </c>
      <c r="C21" s="36" t="s">
        <v>436</v>
      </c>
      <c r="D21" s="57" t="s">
        <v>185</v>
      </c>
      <c r="E21" s="2" t="s">
        <v>437</v>
      </c>
      <c r="F21" s="2" t="s">
        <v>622</v>
      </c>
      <c r="G21" s="55" t="s">
        <v>438</v>
      </c>
      <c r="H21" s="37" t="s">
        <v>36</v>
      </c>
      <c r="I21" s="22" t="s">
        <v>63</v>
      </c>
      <c r="J21" s="184" t="str">
        <f t="shared" si="0"/>
        <v>GDQP (2TC),</v>
      </c>
      <c r="K21" s="185">
        <f t="shared" si="1"/>
        <v>2</v>
      </c>
      <c r="L21" s="115" t="str">
        <f>IF('01T1'!AX18&lt;1,"x"," ")</f>
        <v xml:space="preserve"> </v>
      </c>
      <c r="M21" s="115" t="str">
        <f>IF('01T1'!BB18&lt;1,"x"," ")</f>
        <v>x</v>
      </c>
      <c r="N21" s="115" t="str">
        <f>IF('01T1'!BJ18&lt;1,"x"," ")</f>
        <v xml:space="preserve"> </v>
      </c>
      <c r="O21" s="115" t="str">
        <f>IF('01T1'!BT18&lt;1,"x"," ")</f>
        <v xml:space="preserve"> </v>
      </c>
      <c r="P21" s="115" t="str">
        <f>IF('01T1'!CD18&lt;1,"x"," ")</f>
        <v xml:space="preserve"> </v>
      </c>
      <c r="Q21" s="115" t="str">
        <f>IF('01T1'!CN18&lt;1,"x"," ")</f>
        <v xml:space="preserve"> </v>
      </c>
      <c r="R21" s="115" t="str">
        <f>IF('01T1'!CX18&lt;1,"x"," ")</f>
        <v xml:space="preserve"> </v>
      </c>
      <c r="S21" s="115" t="str">
        <f>IF('01T1'!DH18&lt;1,"x"," ")</f>
        <v xml:space="preserve"> </v>
      </c>
      <c r="T21" s="115" t="str">
        <f>IF('01T1'!DZ18&lt;1,"x"," ")</f>
        <v xml:space="preserve"> </v>
      </c>
      <c r="U21" s="115" t="str">
        <f>IF('01T1'!EJ18&lt;1,"x"," ")</f>
        <v xml:space="preserve"> </v>
      </c>
      <c r="V21" s="115" t="str">
        <f>IF('01T1'!ET18&lt;1,"x"," ")</f>
        <v xml:space="preserve"> </v>
      </c>
      <c r="W21" s="115" t="str">
        <f>IF('01T1'!FD18&lt;1,"x"," ")</f>
        <v xml:space="preserve"> </v>
      </c>
      <c r="X21" s="115" t="str">
        <f>IF('01T1'!FN18&lt;1,"x"," ")</f>
        <v xml:space="preserve"> </v>
      </c>
    </row>
    <row r="22" spans="1:24" ht="21" customHeight="1">
      <c r="A22" s="22">
        <v>21</v>
      </c>
      <c r="B22" s="22" t="s">
        <v>378</v>
      </c>
      <c r="C22" s="36" t="s">
        <v>439</v>
      </c>
      <c r="D22" s="57" t="s">
        <v>440</v>
      </c>
      <c r="E22" s="2" t="s">
        <v>441</v>
      </c>
      <c r="F22" s="2"/>
      <c r="G22" s="55" t="s">
        <v>442</v>
      </c>
      <c r="H22" s="37" t="s">
        <v>36</v>
      </c>
      <c r="I22" s="22" t="s">
        <v>67</v>
      </c>
      <c r="J22" s="184" t="str">
        <f t="shared" si="0"/>
        <v/>
      </c>
      <c r="K22" s="185">
        <f t="shared" si="1"/>
        <v>0</v>
      </c>
      <c r="L22" s="115" t="str">
        <f>IF('01T1'!AX19&lt;1,"x"," ")</f>
        <v xml:space="preserve"> </v>
      </c>
      <c r="M22" s="115" t="str">
        <f>IF('01T1'!BB19&lt;1,"x"," ")</f>
        <v xml:space="preserve"> </v>
      </c>
      <c r="N22" s="115" t="str">
        <f>IF('01T1'!BJ19&lt;1,"x"," ")</f>
        <v xml:space="preserve"> </v>
      </c>
      <c r="O22" s="115" t="str">
        <f>IF('01T1'!BT19&lt;1,"x"," ")</f>
        <v xml:space="preserve"> </v>
      </c>
      <c r="P22" s="115" t="str">
        <f>IF('01T1'!CD19&lt;1,"x"," ")</f>
        <v xml:space="preserve"> </v>
      </c>
      <c r="Q22" s="115" t="str">
        <f>IF('01T1'!CN19&lt;1,"x"," ")</f>
        <v xml:space="preserve"> </v>
      </c>
      <c r="R22" s="115" t="str">
        <f>IF('01T1'!CX19&lt;1,"x"," ")</f>
        <v xml:space="preserve"> </v>
      </c>
      <c r="S22" s="115" t="str">
        <f>IF('01T1'!DH19&lt;1,"x"," ")</f>
        <v xml:space="preserve"> </v>
      </c>
      <c r="T22" s="115" t="str">
        <f>IF('01T1'!DZ19&lt;1,"x"," ")</f>
        <v xml:space="preserve"> </v>
      </c>
      <c r="U22" s="115" t="str">
        <f>IF('01T1'!EJ19&lt;1,"x"," ")</f>
        <v xml:space="preserve"> </v>
      </c>
      <c r="V22" s="115" t="str">
        <f>IF('01T1'!ET19&lt;1,"x"," ")</f>
        <v xml:space="preserve"> </v>
      </c>
      <c r="W22" s="115" t="str">
        <f>IF('01T1'!FD19&lt;1,"x"," ")</f>
        <v xml:space="preserve"> </v>
      </c>
      <c r="X22" s="115" t="str">
        <f>IF('01T1'!FN19&lt;1,"x"," ")</f>
        <v xml:space="preserve"> </v>
      </c>
    </row>
    <row r="23" spans="1:24" ht="21" customHeight="1">
      <c r="A23" s="22">
        <v>23</v>
      </c>
      <c r="B23" s="22" t="s">
        <v>378</v>
      </c>
      <c r="C23" s="36" t="s">
        <v>446</v>
      </c>
      <c r="D23" s="19" t="s">
        <v>447</v>
      </c>
      <c r="E23" s="20" t="s">
        <v>448</v>
      </c>
      <c r="F23" s="20"/>
      <c r="G23" s="37" t="s">
        <v>449</v>
      </c>
      <c r="H23" s="37" t="s">
        <v>36</v>
      </c>
      <c r="I23" s="37" t="s">
        <v>67</v>
      </c>
      <c r="J23" s="184" t="str">
        <f t="shared" si="0"/>
        <v/>
      </c>
      <c r="K23" s="185">
        <f t="shared" si="1"/>
        <v>0</v>
      </c>
      <c r="L23" s="115" t="str">
        <f>IF('01T1'!AX20&lt;1,"x"," ")</f>
        <v xml:space="preserve"> </v>
      </c>
      <c r="M23" s="115" t="str">
        <f>IF('01T1'!BB20&lt;1,"x"," ")</f>
        <v xml:space="preserve"> </v>
      </c>
      <c r="N23" s="115" t="str">
        <f>IF('01T1'!BJ20&lt;1,"x"," ")</f>
        <v xml:space="preserve"> </v>
      </c>
      <c r="O23" s="115" t="str">
        <f>IF('01T1'!BT20&lt;1,"x"," ")</f>
        <v xml:space="preserve"> </v>
      </c>
      <c r="P23" s="115" t="str">
        <f>IF('01T1'!CD20&lt;1,"x"," ")</f>
        <v xml:space="preserve"> </v>
      </c>
      <c r="Q23" s="115" t="str">
        <f>IF('01T1'!CN20&lt;1,"x"," ")</f>
        <v xml:space="preserve"> </v>
      </c>
      <c r="R23" s="115" t="str">
        <f>IF('01T1'!CX20&lt;1,"x"," ")</f>
        <v xml:space="preserve"> </v>
      </c>
      <c r="S23" s="115" t="str">
        <f>IF('01T1'!DH20&lt;1,"x"," ")</f>
        <v xml:space="preserve"> </v>
      </c>
      <c r="T23" s="115" t="str">
        <f>IF('01T1'!DZ20&lt;1,"x"," ")</f>
        <v xml:space="preserve"> </v>
      </c>
      <c r="U23" s="115" t="str">
        <f>IF('01T1'!EJ20&lt;1,"x"," ")</f>
        <v xml:space="preserve"> </v>
      </c>
      <c r="V23" s="115" t="str">
        <f>IF('01T1'!ET20&lt;1,"x"," ")</f>
        <v xml:space="preserve"> </v>
      </c>
      <c r="W23" s="115" t="str">
        <f>IF('01T1'!FD20&lt;1,"x"," ")</f>
        <v xml:space="preserve"> </v>
      </c>
      <c r="X23" s="115" t="str">
        <f>IF('01T1'!FN20&lt;1,"x"," ")</f>
        <v xml:space="preserve"> </v>
      </c>
    </row>
  </sheetData>
  <mergeCells count="1">
    <mergeCell ref="A1:P1"/>
  </mergeCells>
  <conditionalFormatting sqref="K3:P3 L4:S23">
    <cfRule type="cellIs" dxfId="100" priority="33" stopIfTrue="1" operator="lessThan">
      <formula>4.95</formula>
    </cfRule>
  </conditionalFormatting>
  <conditionalFormatting sqref="N3:S3 L4:S23">
    <cfRule type="cellIs" dxfId="99" priority="32" operator="lessThan">
      <formula>3.95</formula>
    </cfRule>
  </conditionalFormatting>
  <conditionalFormatting sqref="L4:S23">
    <cfRule type="cellIs" dxfId="98" priority="31" stopIfTrue="1" operator="lessThan">
      <formula>4.95</formula>
    </cfRule>
  </conditionalFormatting>
  <conditionalFormatting sqref="T3">
    <cfRule type="cellIs" dxfId="97" priority="20" operator="lessThan">
      <formula>3.95</formula>
    </cfRule>
  </conditionalFormatting>
  <conditionalFormatting sqref="T4:T23">
    <cfRule type="cellIs" dxfId="96" priority="19" stopIfTrue="1" operator="lessThan">
      <formula>4.95</formula>
    </cfRule>
  </conditionalFormatting>
  <conditionalFormatting sqref="T4:T23">
    <cfRule type="cellIs" dxfId="95" priority="18" operator="lessThan">
      <formula>3.95</formula>
    </cfRule>
  </conditionalFormatting>
  <conditionalFormatting sqref="T4:T23">
    <cfRule type="cellIs" dxfId="94" priority="17" stopIfTrue="1" operator="lessThan">
      <formula>4.95</formula>
    </cfRule>
  </conditionalFormatting>
  <conditionalFormatting sqref="U3">
    <cfRule type="cellIs" dxfId="93" priority="16" operator="lessThan">
      <formula>3.95</formula>
    </cfRule>
  </conditionalFormatting>
  <conditionalFormatting sqref="U4:U23">
    <cfRule type="cellIs" dxfId="92" priority="15" stopIfTrue="1" operator="lessThan">
      <formula>4.95</formula>
    </cfRule>
  </conditionalFormatting>
  <conditionalFormatting sqref="U4:U23">
    <cfRule type="cellIs" dxfId="91" priority="14" operator="lessThan">
      <formula>3.95</formula>
    </cfRule>
  </conditionalFormatting>
  <conditionalFormatting sqref="U4:U23">
    <cfRule type="cellIs" dxfId="90" priority="13" stopIfTrue="1" operator="lessThan">
      <formula>4.95</formula>
    </cfRule>
  </conditionalFormatting>
  <conditionalFormatting sqref="V3">
    <cfRule type="cellIs" dxfId="89" priority="12" operator="lessThan">
      <formula>3.95</formula>
    </cfRule>
  </conditionalFormatting>
  <conditionalFormatting sqref="V4:V23">
    <cfRule type="cellIs" dxfId="88" priority="11" stopIfTrue="1" operator="lessThan">
      <formula>4.95</formula>
    </cfRule>
  </conditionalFormatting>
  <conditionalFormatting sqref="V4:V23">
    <cfRule type="cellIs" dxfId="87" priority="10" operator="lessThan">
      <formula>3.95</formula>
    </cfRule>
  </conditionalFormatting>
  <conditionalFormatting sqref="V4:V23">
    <cfRule type="cellIs" dxfId="86" priority="9" stopIfTrue="1" operator="lessThan">
      <formula>4.95</formula>
    </cfRule>
  </conditionalFormatting>
  <conditionalFormatting sqref="W3">
    <cfRule type="cellIs" dxfId="85" priority="8" operator="lessThan">
      <formula>3.95</formula>
    </cfRule>
  </conditionalFormatting>
  <conditionalFormatting sqref="W4:W23">
    <cfRule type="cellIs" dxfId="84" priority="7" stopIfTrue="1" operator="lessThan">
      <formula>4.95</formula>
    </cfRule>
  </conditionalFormatting>
  <conditionalFormatting sqref="W4:W23">
    <cfRule type="cellIs" dxfId="83" priority="6" operator="lessThan">
      <formula>3.95</formula>
    </cfRule>
  </conditionalFormatting>
  <conditionalFormatting sqref="W4:W23">
    <cfRule type="cellIs" dxfId="82" priority="5" stopIfTrue="1" operator="lessThan">
      <formula>4.95</formula>
    </cfRule>
  </conditionalFormatting>
  <conditionalFormatting sqref="X3">
    <cfRule type="cellIs" dxfId="81" priority="4" operator="lessThan">
      <formula>3.95</formula>
    </cfRule>
  </conditionalFormatting>
  <conditionalFormatting sqref="X4:X23">
    <cfRule type="cellIs" dxfId="80" priority="3" stopIfTrue="1" operator="lessThan">
      <formula>4.95</formula>
    </cfRule>
  </conditionalFormatting>
  <conditionalFormatting sqref="X4:X23">
    <cfRule type="cellIs" dxfId="79" priority="2" operator="lessThan">
      <formula>3.95</formula>
    </cfRule>
  </conditionalFormatting>
  <conditionalFormatting sqref="X4:X23">
    <cfRule type="cellIs" dxfId="78" priority="1" stopIfTrue="1" operator="lessThan">
      <formula>4.95</formula>
    </cfRule>
  </conditionalFormatting>
  <pageMargins left="0.37" right="0.7" top="0.35" bottom="0.2" header="0.3" footer="0.3"/>
  <pageSetup paperSize="9" scale="75" orientation="landscape" verticalDpi="0" r:id="rId1"/>
</worksheet>
</file>

<file path=xl/worksheets/sheet8.xml><?xml version="1.0" encoding="utf-8"?>
<worksheet xmlns="http://schemas.openxmlformats.org/spreadsheetml/2006/main" xmlns:r="http://schemas.openxmlformats.org/officeDocument/2006/relationships">
  <dimension ref="A1:JG27"/>
  <sheetViews>
    <sheetView zoomScaleNormal="100" workbookViewId="0">
      <pane xSplit="6" ySplit="1" topLeftCell="IZ2" activePane="bottomRight" state="frozen"/>
      <selection pane="topRight" activeCell="G1" sqref="G1"/>
      <selection pane="bottomLeft" activeCell="A2" sqref="A2"/>
      <selection pane="bottomRight" activeCell="JF3" sqref="JF3"/>
    </sheetView>
  </sheetViews>
  <sheetFormatPr defaultRowHeight="17.25"/>
  <cols>
    <col min="1" max="1" width="5.28515625" style="60" customWidth="1"/>
    <col min="2" max="2" width="7.42578125" style="16" customWidth="1"/>
    <col min="3" max="3" width="17.140625" style="16" customWidth="1"/>
    <col min="4" max="4" width="20.140625" style="16" customWidth="1"/>
    <col min="5" max="6" width="9.140625" style="72"/>
    <col min="7" max="7" width="15.140625" style="61" customWidth="1"/>
    <col min="8" max="8" width="9.140625" style="16"/>
    <col min="9" max="9" width="30.7109375" style="16" customWidth="1"/>
    <col min="10" max="10" width="9.140625" style="16"/>
    <col min="11" max="11" width="16.140625" style="16" customWidth="1"/>
    <col min="12" max="47" width="4.140625" style="16" customWidth="1"/>
    <col min="48" max="51" width="5.85546875" style="16" customWidth="1"/>
    <col min="52" max="52" width="5.85546875" style="106" customWidth="1"/>
    <col min="53" max="55" width="5.85546875" style="16" customWidth="1"/>
    <col min="56" max="75" width="4.28515625" style="16" customWidth="1"/>
    <col min="76" max="85" width="4.5703125" style="16" customWidth="1"/>
    <col min="86" max="95" width="4.42578125" style="16" customWidth="1"/>
    <col min="96" max="105" width="4.85546875" style="16" customWidth="1"/>
    <col min="106" max="106" width="5.7109375" style="16" customWidth="1"/>
    <col min="107" max="115" width="4.7109375" style="16" customWidth="1"/>
    <col min="116" max="116" width="5.5703125" style="16" customWidth="1"/>
    <col min="117" max="117" width="6.85546875" style="16" customWidth="1"/>
    <col min="118" max="118" width="7" style="16" customWidth="1"/>
    <col min="119" max="119" width="17" style="16" customWidth="1"/>
    <col min="120" max="120" width="5.85546875" style="16" customWidth="1"/>
    <col min="121" max="123" width="9.140625" style="16"/>
    <col min="124" max="163" width="4.5703125" style="16" customWidth="1"/>
    <col min="164" max="174" width="4.42578125" style="16" customWidth="1"/>
    <col min="175" max="175" width="5.85546875" style="16" customWidth="1"/>
    <col min="176" max="176" width="5.5703125" style="16" customWidth="1"/>
    <col min="177" max="177" width="16.85546875" style="16" customWidth="1"/>
    <col min="178" max="178" width="5" style="16" customWidth="1"/>
    <col min="179" max="179" width="5.85546875" style="16" customWidth="1"/>
    <col min="180" max="180" width="6.140625" style="16" customWidth="1"/>
    <col min="181" max="182" width="7" style="16" customWidth="1"/>
    <col min="183" max="184" width="9.140625" style="16"/>
    <col min="185" max="194" width="4.28515625" style="16" customWidth="1"/>
    <col min="195" max="254" width="4.5703125" style="16" customWidth="1"/>
    <col min="255" max="257" width="6.85546875" style="16" customWidth="1"/>
    <col min="258" max="258" width="8.28515625" style="16" customWidth="1"/>
    <col min="259" max="259" width="5.42578125" style="16" customWidth="1"/>
    <col min="260" max="261" width="6.85546875" style="16" customWidth="1"/>
    <col min="262" max="262" width="6" style="16" customWidth="1"/>
    <col min="263" max="265" width="6.85546875" style="16" customWidth="1"/>
    <col min="266" max="266" width="16.7109375" style="16" customWidth="1"/>
    <col min="267" max="267" width="6.85546875" style="16" customWidth="1"/>
    <col min="268" max="275" width="4.5703125" style="16" customWidth="1"/>
    <col min="276" max="16384" width="9.140625" style="16"/>
  </cols>
  <sheetData>
    <row r="1" spans="1:267" s="446" customFormat="1" ht="252" customHeight="1">
      <c r="A1" s="417" t="s">
        <v>0</v>
      </c>
      <c r="B1" s="418" t="s">
        <v>1</v>
      </c>
      <c r="C1" s="418" t="s">
        <v>2</v>
      </c>
      <c r="D1" s="418" t="s">
        <v>3</v>
      </c>
      <c r="E1" s="419" t="s">
        <v>4</v>
      </c>
      <c r="F1" s="419" t="s">
        <v>624</v>
      </c>
      <c r="G1" s="420" t="s">
        <v>5</v>
      </c>
      <c r="H1" s="417" t="s">
        <v>6</v>
      </c>
      <c r="I1" s="417" t="s">
        <v>7</v>
      </c>
      <c r="J1" s="417" t="s">
        <v>165</v>
      </c>
      <c r="K1" s="418" t="s">
        <v>166</v>
      </c>
      <c r="L1" s="421" t="s">
        <v>755</v>
      </c>
      <c r="M1" s="421" t="s">
        <v>756</v>
      </c>
      <c r="N1" s="421" t="s">
        <v>757</v>
      </c>
      <c r="O1" s="421" t="s">
        <v>758</v>
      </c>
      <c r="P1" s="421" t="s">
        <v>759</v>
      </c>
      <c r="Q1" s="421" t="s">
        <v>760</v>
      </c>
      <c r="R1" s="421" t="s">
        <v>761</v>
      </c>
      <c r="S1" s="421" t="s">
        <v>762</v>
      </c>
      <c r="T1" s="422" t="s">
        <v>763</v>
      </c>
      <c r="U1" s="422" t="s">
        <v>764</v>
      </c>
      <c r="V1" s="422" t="s">
        <v>765</v>
      </c>
      <c r="W1" s="422" t="s">
        <v>766</v>
      </c>
      <c r="X1" s="421" t="s">
        <v>767</v>
      </c>
      <c r="Y1" s="421" t="s">
        <v>768</v>
      </c>
      <c r="Z1" s="421" t="s">
        <v>769</v>
      </c>
      <c r="AA1" s="421" t="s">
        <v>770</v>
      </c>
      <c r="AB1" s="421" t="s">
        <v>771</v>
      </c>
      <c r="AC1" s="421" t="s">
        <v>772</v>
      </c>
      <c r="AD1" s="421" t="s">
        <v>773</v>
      </c>
      <c r="AE1" s="421" t="s">
        <v>774</v>
      </c>
      <c r="AF1" s="422" t="s">
        <v>775</v>
      </c>
      <c r="AG1" s="422" t="s">
        <v>776</v>
      </c>
      <c r="AH1" s="422" t="s">
        <v>777</v>
      </c>
      <c r="AI1" s="422" t="s">
        <v>778</v>
      </c>
      <c r="AJ1" s="421" t="s">
        <v>779</v>
      </c>
      <c r="AK1" s="421" t="s">
        <v>780</v>
      </c>
      <c r="AL1" s="421" t="s">
        <v>781</v>
      </c>
      <c r="AM1" s="421" t="s">
        <v>782</v>
      </c>
      <c r="AN1" s="421" t="s">
        <v>783</v>
      </c>
      <c r="AO1" s="421" t="s">
        <v>784</v>
      </c>
      <c r="AP1" s="421" t="s">
        <v>785</v>
      </c>
      <c r="AQ1" s="421" t="s">
        <v>786</v>
      </c>
      <c r="AR1" s="422" t="s">
        <v>787</v>
      </c>
      <c r="AS1" s="422" t="s">
        <v>788</v>
      </c>
      <c r="AT1" s="422" t="s">
        <v>789</v>
      </c>
      <c r="AU1" s="422" t="s">
        <v>790</v>
      </c>
      <c r="AV1" s="423" t="s">
        <v>687</v>
      </c>
      <c r="AW1" s="424" t="s">
        <v>8</v>
      </c>
      <c r="AX1" s="425" t="s">
        <v>9</v>
      </c>
      <c r="AY1" s="426" t="s">
        <v>10</v>
      </c>
      <c r="AZ1" s="423" t="s">
        <v>688</v>
      </c>
      <c r="BA1" s="424" t="s">
        <v>11</v>
      </c>
      <c r="BB1" s="425" t="s">
        <v>12</v>
      </c>
      <c r="BC1" s="427" t="s">
        <v>13</v>
      </c>
      <c r="BD1" s="428" t="s">
        <v>635</v>
      </c>
      <c r="BE1" s="429" t="s">
        <v>706</v>
      </c>
      <c r="BF1" s="429" t="s">
        <v>707</v>
      </c>
      <c r="BG1" s="430" t="s">
        <v>708</v>
      </c>
      <c r="BH1" s="384" t="s">
        <v>709</v>
      </c>
      <c r="BI1" s="431" t="s">
        <v>710</v>
      </c>
      <c r="BJ1" s="432" t="s">
        <v>711</v>
      </c>
      <c r="BK1" s="433" t="s">
        <v>712</v>
      </c>
      <c r="BL1" s="434" t="s">
        <v>709</v>
      </c>
      <c r="BM1" s="435" t="s">
        <v>709</v>
      </c>
      <c r="BN1" s="436" t="s">
        <v>635</v>
      </c>
      <c r="BO1" s="429" t="s">
        <v>637</v>
      </c>
      <c r="BP1" s="429" t="s">
        <v>638</v>
      </c>
      <c r="BQ1" s="430" t="s">
        <v>639</v>
      </c>
      <c r="BR1" s="384" t="s">
        <v>640</v>
      </c>
      <c r="BS1" s="431" t="s">
        <v>641</v>
      </c>
      <c r="BT1" s="432" t="s">
        <v>642</v>
      </c>
      <c r="BU1" s="433" t="s">
        <v>643</v>
      </c>
      <c r="BV1" s="434" t="s">
        <v>640</v>
      </c>
      <c r="BW1" s="435" t="s">
        <v>640</v>
      </c>
      <c r="BX1" s="428" t="s">
        <v>635</v>
      </c>
      <c r="BY1" s="429" t="s">
        <v>699</v>
      </c>
      <c r="BZ1" s="429" t="s">
        <v>700</v>
      </c>
      <c r="CA1" s="430" t="s">
        <v>701</v>
      </c>
      <c r="CB1" s="384" t="s">
        <v>714</v>
      </c>
      <c r="CC1" s="431" t="s">
        <v>702</v>
      </c>
      <c r="CD1" s="432" t="s">
        <v>703</v>
      </c>
      <c r="CE1" s="196" t="s">
        <v>704</v>
      </c>
      <c r="CF1" s="434" t="s">
        <v>705</v>
      </c>
      <c r="CG1" s="435" t="s">
        <v>705</v>
      </c>
      <c r="CH1" s="436" t="s">
        <v>635</v>
      </c>
      <c r="CI1" s="429" t="s">
        <v>670</v>
      </c>
      <c r="CJ1" s="429" t="s">
        <v>671</v>
      </c>
      <c r="CK1" s="430" t="s">
        <v>672</v>
      </c>
      <c r="CL1" s="384" t="s">
        <v>673</v>
      </c>
      <c r="CM1" s="431" t="s">
        <v>674</v>
      </c>
      <c r="CN1" s="432" t="s">
        <v>675</v>
      </c>
      <c r="CO1" s="196" t="s">
        <v>676</v>
      </c>
      <c r="CP1" s="434" t="s">
        <v>673</v>
      </c>
      <c r="CQ1" s="435" t="s">
        <v>673</v>
      </c>
      <c r="CR1" s="436" t="s">
        <v>635</v>
      </c>
      <c r="CS1" s="429" t="s">
        <v>730</v>
      </c>
      <c r="CT1" s="429" t="s">
        <v>731</v>
      </c>
      <c r="CU1" s="430" t="s">
        <v>732</v>
      </c>
      <c r="CV1" s="384" t="s">
        <v>733</v>
      </c>
      <c r="CW1" s="431" t="s">
        <v>734</v>
      </c>
      <c r="CX1" s="432" t="s">
        <v>735</v>
      </c>
      <c r="CY1" s="433" t="s">
        <v>736</v>
      </c>
      <c r="CZ1" s="433" t="s">
        <v>737</v>
      </c>
      <c r="DA1" s="437" t="s">
        <v>737</v>
      </c>
      <c r="DB1" s="436" t="s">
        <v>635</v>
      </c>
      <c r="DC1" s="429" t="s">
        <v>738</v>
      </c>
      <c r="DD1" s="429" t="s">
        <v>739</v>
      </c>
      <c r="DE1" s="430" t="s">
        <v>740</v>
      </c>
      <c r="DF1" s="384" t="s">
        <v>741</v>
      </c>
      <c r="DG1" s="431" t="s">
        <v>742</v>
      </c>
      <c r="DH1" s="432" t="s">
        <v>743</v>
      </c>
      <c r="DI1" s="433" t="s">
        <v>744</v>
      </c>
      <c r="DJ1" s="433" t="s">
        <v>745</v>
      </c>
      <c r="DK1" s="437" t="s">
        <v>745</v>
      </c>
      <c r="DL1" s="438" t="s">
        <v>748</v>
      </c>
      <c r="DM1" s="439" t="s">
        <v>749</v>
      </c>
      <c r="DN1" s="440" t="s">
        <v>750</v>
      </c>
      <c r="DO1" s="441" t="s">
        <v>924</v>
      </c>
      <c r="DP1" s="442" t="s">
        <v>751</v>
      </c>
      <c r="DQ1" s="443" t="s">
        <v>752</v>
      </c>
      <c r="DR1" s="441" t="s">
        <v>753</v>
      </c>
      <c r="DS1" s="441" t="s">
        <v>923</v>
      </c>
      <c r="DT1" s="436" t="s">
        <v>635</v>
      </c>
      <c r="DU1" s="429" t="s">
        <v>887</v>
      </c>
      <c r="DV1" s="429" t="s">
        <v>888</v>
      </c>
      <c r="DW1" s="430" t="s">
        <v>889</v>
      </c>
      <c r="DX1" s="384" t="s">
        <v>909</v>
      </c>
      <c r="DY1" s="431" t="s">
        <v>890</v>
      </c>
      <c r="DZ1" s="432" t="s">
        <v>891</v>
      </c>
      <c r="EA1" s="433" t="s">
        <v>892</v>
      </c>
      <c r="EB1" s="433" t="s">
        <v>910</v>
      </c>
      <c r="EC1" s="437" t="s">
        <v>910</v>
      </c>
      <c r="ED1" s="436" t="s">
        <v>635</v>
      </c>
      <c r="EE1" s="429" t="s">
        <v>893</v>
      </c>
      <c r="EF1" s="429" t="s">
        <v>894</v>
      </c>
      <c r="EG1" s="430" t="s">
        <v>895</v>
      </c>
      <c r="EH1" s="384" t="s">
        <v>896</v>
      </c>
      <c r="EI1" s="431" t="s">
        <v>897</v>
      </c>
      <c r="EJ1" s="431" t="s">
        <v>898</v>
      </c>
      <c r="EK1" s="431" t="s">
        <v>899</v>
      </c>
      <c r="EL1" s="431" t="s">
        <v>908</v>
      </c>
      <c r="EM1" s="444" t="s">
        <v>908</v>
      </c>
      <c r="EN1" s="428" t="s">
        <v>635</v>
      </c>
      <c r="EO1" s="429" t="s">
        <v>817</v>
      </c>
      <c r="EP1" s="429" t="s">
        <v>818</v>
      </c>
      <c r="EQ1" s="430" t="s">
        <v>819</v>
      </c>
      <c r="ER1" s="384" t="s">
        <v>820</v>
      </c>
      <c r="ES1" s="431" t="s">
        <v>821</v>
      </c>
      <c r="ET1" s="433" t="s">
        <v>822</v>
      </c>
      <c r="EU1" s="433" t="s">
        <v>823</v>
      </c>
      <c r="EV1" s="434" t="s">
        <v>824</v>
      </c>
      <c r="EW1" s="435" t="s">
        <v>824</v>
      </c>
      <c r="EX1" s="436" t="s">
        <v>635</v>
      </c>
      <c r="EY1" s="429" t="s">
        <v>900</v>
      </c>
      <c r="EZ1" s="429" t="s">
        <v>901</v>
      </c>
      <c r="FA1" s="430" t="s">
        <v>902</v>
      </c>
      <c r="FB1" s="384" t="s">
        <v>903</v>
      </c>
      <c r="FC1" s="431" t="s">
        <v>904</v>
      </c>
      <c r="FD1" s="431" t="s">
        <v>905</v>
      </c>
      <c r="FE1" s="431" t="s">
        <v>906</v>
      </c>
      <c r="FF1" s="431" t="s">
        <v>907</v>
      </c>
      <c r="FG1" s="445" t="s">
        <v>907</v>
      </c>
      <c r="FH1" s="436" t="s">
        <v>635</v>
      </c>
      <c r="FI1" s="429" t="s">
        <v>976</v>
      </c>
      <c r="FJ1" s="429" t="s">
        <v>977</v>
      </c>
      <c r="FK1" s="430" t="s">
        <v>978</v>
      </c>
      <c r="FL1" s="384" t="s">
        <v>979</v>
      </c>
      <c r="FM1" s="431" t="s">
        <v>980</v>
      </c>
      <c r="FN1" s="431" t="s">
        <v>981</v>
      </c>
      <c r="FO1" s="431" t="s">
        <v>982</v>
      </c>
      <c r="FP1" s="431" t="s">
        <v>983</v>
      </c>
      <c r="FQ1" s="447" t="s">
        <v>983</v>
      </c>
      <c r="FR1" s="288" t="s">
        <v>989</v>
      </c>
      <c r="FS1" s="289" t="s">
        <v>990</v>
      </c>
      <c r="FT1" s="290" t="s">
        <v>991</v>
      </c>
      <c r="FU1" s="505" t="s">
        <v>992</v>
      </c>
      <c r="FV1" s="288" t="s">
        <v>993</v>
      </c>
      <c r="FW1" s="289" t="s">
        <v>994</v>
      </c>
      <c r="FX1" s="500" t="s">
        <v>995</v>
      </c>
      <c r="FY1" s="505" t="s">
        <v>998</v>
      </c>
      <c r="FZ1" s="505" t="s">
        <v>996</v>
      </c>
      <c r="GA1" s="506" t="s">
        <v>997</v>
      </c>
      <c r="GB1" s="510" t="s">
        <v>1242</v>
      </c>
      <c r="GC1" s="436" t="s">
        <v>635</v>
      </c>
      <c r="GD1" s="429" t="s">
        <v>1151</v>
      </c>
      <c r="GE1" s="429" t="s">
        <v>1152</v>
      </c>
      <c r="GF1" s="430" t="s">
        <v>1153</v>
      </c>
      <c r="GG1" s="384" t="s">
        <v>1154</v>
      </c>
      <c r="GH1" s="431" t="s">
        <v>1155</v>
      </c>
      <c r="GI1" s="431" t="s">
        <v>1156</v>
      </c>
      <c r="GJ1" s="431" t="s">
        <v>1157</v>
      </c>
      <c r="GK1" s="431" t="s">
        <v>1158</v>
      </c>
      <c r="GL1" s="604" t="s">
        <v>1158</v>
      </c>
      <c r="GM1" s="436" t="s">
        <v>635</v>
      </c>
      <c r="GN1" s="429" t="s">
        <v>1159</v>
      </c>
      <c r="GO1" s="429" t="s">
        <v>1160</v>
      </c>
      <c r="GP1" s="430" t="s">
        <v>1161</v>
      </c>
      <c r="GQ1" s="553" t="s">
        <v>1162</v>
      </c>
      <c r="GR1" s="183" t="s">
        <v>1163</v>
      </c>
      <c r="GS1" s="183" t="s">
        <v>1165</v>
      </c>
      <c r="GT1" s="183" t="s">
        <v>1164</v>
      </c>
      <c r="GU1" s="183" t="s">
        <v>1162</v>
      </c>
      <c r="GV1" s="605" t="s">
        <v>1162</v>
      </c>
      <c r="GW1" s="436" t="s">
        <v>635</v>
      </c>
      <c r="GX1" s="429" t="s">
        <v>1166</v>
      </c>
      <c r="GY1" s="429" t="s">
        <v>1167</v>
      </c>
      <c r="GZ1" s="430" t="s">
        <v>1168</v>
      </c>
      <c r="HA1" s="553" t="s">
        <v>1169</v>
      </c>
      <c r="HB1" s="183" t="s">
        <v>1170</v>
      </c>
      <c r="HC1" s="183" t="s">
        <v>1171</v>
      </c>
      <c r="HD1" s="183" t="s">
        <v>1172</v>
      </c>
      <c r="HE1" s="183" t="s">
        <v>1169</v>
      </c>
      <c r="HF1" s="605" t="s">
        <v>1169</v>
      </c>
      <c r="HG1" s="436" t="s">
        <v>635</v>
      </c>
      <c r="HH1" s="429" t="s">
        <v>1173</v>
      </c>
      <c r="HI1" s="429" t="s">
        <v>1174</v>
      </c>
      <c r="HJ1" s="430" t="s">
        <v>1175</v>
      </c>
      <c r="HK1" s="553" t="s">
        <v>1176</v>
      </c>
      <c r="HL1" s="183" t="s">
        <v>1177</v>
      </c>
      <c r="HM1" s="183" t="s">
        <v>1178</v>
      </c>
      <c r="HN1" s="183" t="s">
        <v>1179</v>
      </c>
      <c r="HO1" s="183" t="s">
        <v>1180</v>
      </c>
      <c r="HP1" s="605" t="s">
        <v>1180</v>
      </c>
      <c r="HQ1" s="436" t="s">
        <v>635</v>
      </c>
      <c r="HR1" s="429" t="s">
        <v>1181</v>
      </c>
      <c r="HS1" s="429" t="s">
        <v>1182</v>
      </c>
      <c r="HT1" s="430" t="s">
        <v>1183</v>
      </c>
      <c r="HU1" s="553" t="s">
        <v>1184</v>
      </c>
      <c r="HV1" s="183" t="s">
        <v>1185</v>
      </c>
      <c r="HW1" s="183" t="s">
        <v>1186</v>
      </c>
      <c r="HX1" s="183" t="s">
        <v>1187</v>
      </c>
      <c r="HY1" s="183" t="s">
        <v>1188</v>
      </c>
      <c r="HZ1" s="605" t="s">
        <v>1188</v>
      </c>
      <c r="IA1" s="601" t="s">
        <v>635</v>
      </c>
      <c r="IB1" s="602" t="s">
        <v>1189</v>
      </c>
      <c r="IC1" s="602" t="s">
        <v>1190</v>
      </c>
      <c r="ID1" s="603" t="s">
        <v>1191</v>
      </c>
      <c r="IE1" s="553" t="s">
        <v>1192</v>
      </c>
      <c r="IF1" s="183" t="s">
        <v>1193</v>
      </c>
      <c r="IG1" s="183" t="s">
        <v>1194</v>
      </c>
      <c r="IH1" s="183" t="s">
        <v>1195</v>
      </c>
      <c r="II1" s="183" t="s">
        <v>1192</v>
      </c>
      <c r="IJ1" s="605" t="s">
        <v>1192</v>
      </c>
      <c r="IK1" s="601" t="s">
        <v>635</v>
      </c>
      <c r="IL1" s="602" t="s">
        <v>1196</v>
      </c>
      <c r="IM1" s="602" t="s">
        <v>1197</v>
      </c>
      <c r="IN1" s="603" t="s">
        <v>1198</v>
      </c>
      <c r="IO1" s="609" t="s">
        <v>1199</v>
      </c>
      <c r="IP1" s="603" t="s">
        <v>1200</v>
      </c>
      <c r="IQ1" s="603" t="s">
        <v>1201</v>
      </c>
      <c r="IR1" s="603" t="s">
        <v>1202</v>
      </c>
      <c r="IS1" s="603" t="s">
        <v>1199</v>
      </c>
      <c r="IT1" s="606" t="s">
        <v>1199</v>
      </c>
      <c r="IU1" s="288" t="s">
        <v>1204</v>
      </c>
      <c r="IV1" s="289" t="s">
        <v>1205</v>
      </c>
      <c r="IW1" s="290" t="s">
        <v>1206</v>
      </c>
      <c r="IX1" s="505" t="s">
        <v>1207</v>
      </c>
      <c r="IY1" s="288" t="s">
        <v>1208</v>
      </c>
      <c r="IZ1" s="289" t="s">
        <v>1209</v>
      </c>
      <c r="JA1" s="290" t="s">
        <v>1210</v>
      </c>
      <c r="JB1" s="588" t="s">
        <v>1211</v>
      </c>
      <c r="JC1" s="589" t="s">
        <v>1212</v>
      </c>
      <c r="JD1" s="590" t="s">
        <v>1213</v>
      </c>
      <c r="JE1" s="591" t="s">
        <v>1214</v>
      </c>
      <c r="JF1" s="505" t="s">
        <v>1215</v>
      </c>
      <c r="JG1" s="599" t="s">
        <v>1216</v>
      </c>
    </row>
    <row r="2" spans="1:267" ht="18">
      <c r="A2" s="22">
        <v>2</v>
      </c>
      <c r="B2" s="22" t="s">
        <v>378</v>
      </c>
      <c r="C2" s="36" t="s">
        <v>382</v>
      </c>
      <c r="D2" s="57" t="s">
        <v>189</v>
      </c>
      <c r="E2" s="540" t="s">
        <v>25</v>
      </c>
      <c r="F2" s="622" t="s">
        <v>1257</v>
      </c>
      <c r="G2" s="55" t="s">
        <v>383</v>
      </c>
      <c r="H2" s="37" t="s">
        <v>36</v>
      </c>
      <c r="I2" s="22" t="s">
        <v>67</v>
      </c>
      <c r="J2" s="22" t="s">
        <v>37</v>
      </c>
      <c r="K2" s="38" t="s">
        <v>38</v>
      </c>
      <c r="L2" s="371">
        <v>5.6</v>
      </c>
      <c r="M2" s="279"/>
      <c r="N2" s="279"/>
      <c r="O2" s="279"/>
      <c r="P2" s="279"/>
      <c r="Q2" s="279"/>
      <c r="R2" s="279"/>
      <c r="S2" s="215"/>
      <c r="T2" s="329">
        <f>(L2+P2*2)/3</f>
        <v>1.8666666666666665</v>
      </c>
      <c r="U2" s="329">
        <f>(M2+Q2*2)/3</f>
        <v>0</v>
      </c>
      <c r="V2" s="329">
        <f>(N2+R2*2)/3</f>
        <v>0</v>
      </c>
      <c r="W2" s="330"/>
      <c r="X2" s="189"/>
      <c r="Y2" s="189"/>
      <c r="Z2" s="189"/>
      <c r="AA2" s="354"/>
      <c r="AB2" s="189"/>
      <c r="AC2" s="189"/>
      <c r="AD2" s="189"/>
      <c r="AE2" s="354"/>
      <c r="AF2" s="329">
        <f>(X2+AB2*2)/3</f>
        <v>0</v>
      </c>
      <c r="AG2" s="329">
        <f>(Y2+AC2*2)/3</f>
        <v>0</v>
      </c>
      <c r="AH2" s="329">
        <f>(Z2+AD2*2)/3</f>
        <v>0</v>
      </c>
      <c r="AI2" s="355"/>
      <c r="AJ2" s="354"/>
      <c r="AK2" s="354"/>
      <c r="AL2" s="354"/>
      <c r="AM2" s="354"/>
      <c r="AN2" s="354"/>
      <c r="AO2" s="354"/>
      <c r="AP2" s="354"/>
      <c r="AQ2" s="354"/>
      <c r="AR2" s="354"/>
      <c r="AS2" s="354"/>
      <c r="AT2" s="354"/>
      <c r="AU2" s="354"/>
      <c r="AV2" s="6">
        <v>6</v>
      </c>
      <c r="AW2" s="3" t="str">
        <f t="shared" ref="AW2:AW20" si="0">IF(AV2&gt;=8.5,"A",IF(AV2&gt;=8,"B+",IF(AV2&gt;=7,"B",IF(AV2&gt;=6.5,"C+",IF(AV2&gt;=5.5,"C",IF(AV2&gt;=5,"D+",IF(AV2&gt;=4,"D","F")))))))</f>
        <v>C</v>
      </c>
      <c r="AX2" s="4">
        <f t="shared" ref="AX2:AX20" si="1">IF(AW2="A",4,IF(AW2="B+",3.5,IF(AW2="B",3,IF(AW2="C+",2.5,IF(AW2="C",2,IF(AW2="D+",1.5,IF(AW2="D",1,0)))))))</f>
        <v>2</v>
      </c>
      <c r="AY2" s="13" t="str">
        <f t="shared" ref="AY2:AY20" si="2">TEXT(AX2,"0.0")</f>
        <v>2.0</v>
      </c>
      <c r="AZ2" s="104"/>
      <c r="BA2" s="3" t="str">
        <f t="shared" ref="BA2:BA20" si="3">IF(AZ2&gt;=8.5,"A",IF(AZ2&gt;=8,"B+",IF(AZ2&gt;=7,"B",IF(AZ2&gt;=6.5,"C+",IF(AZ2&gt;=5.5,"C",IF(AZ2&gt;=5,"D+",IF(AZ2&gt;=4,"D","F")))))))</f>
        <v>F</v>
      </c>
      <c r="BB2" s="4">
        <f t="shared" ref="BB2:BB20" si="4">IF(BA2="A",4,IF(BA2="B+",3.5,IF(BA2="B",3,IF(BA2="C+",2.5,IF(BA2="C",2,IF(BA2="D+",1.5,IF(BA2="D",1,0)))))))</f>
        <v>0</v>
      </c>
      <c r="BC2" s="122" t="str">
        <f t="shared" ref="BC2:BC20" si="5">TEXT(BB2,"0.0")</f>
        <v>0.0</v>
      </c>
      <c r="BD2" s="259">
        <v>5</v>
      </c>
      <c r="BE2" s="230">
        <v>3</v>
      </c>
      <c r="BF2" s="230">
        <v>5</v>
      </c>
      <c r="BG2" s="116">
        <f t="shared" ref="BG2:BG20" si="6">ROUND((BD2*0.4+BE2*0.6),1)</f>
        <v>3.8</v>
      </c>
      <c r="BH2" s="117">
        <f t="shared" ref="BH2:BH20" si="7">ROUND(MAX((BD2*0.4+BE2*0.6),(BD2*0.4+BF2*0.6)),1)</f>
        <v>5</v>
      </c>
      <c r="BI2" s="118" t="str">
        <f t="shared" ref="BI2:BI20" si="8">IF(BH2&gt;=8.5,"A",IF(BH2&gt;=8,"B+",IF(BH2&gt;=7,"B",IF(BH2&gt;=6.5,"C+",IF(BH2&gt;=5.5,"C",IF(BH2&gt;=5,"D+",IF(BH2&gt;=4,"D","F")))))))</f>
        <v>D+</v>
      </c>
      <c r="BJ2" s="119">
        <f t="shared" ref="BJ2:BJ20" si="9">IF(BI2="A",4,IF(BI2="B+",3.5,IF(BI2="B",3,IF(BI2="C+",2.5,IF(BI2="C",2,IF(BI2="D+",1.5,IF(BI2="D",1,0)))))))</f>
        <v>1.5</v>
      </c>
      <c r="BK2" s="119" t="str">
        <f t="shared" ref="BK2:BK20" si="10">TEXT(BJ2,"0.0")</f>
        <v>1.5</v>
      </c>
      <c r="BL2" s="137">
        <v>4</v>
      </c>
      <c r="BM2" s="138">
        <v>4</v>
      </c>
      <c r="BN2" s="200">
        <v>6.3</v>
      </c>
      <c r="BO2" s="225">
        <v>2</v>
      </c>
      <c r="BP2" s="225">
        <v>6</v>
      </c>
      <c r="BQ2" s="116">
        <f t="shared" ref="BQ2:BQ20" si="11">ROUND((BN2*0.4+BO2*0.6),1)</f>
        <v>3.7</v>
      </c>
      <c r="BR2" s="117">
        <f t="shared" ref="BR2:BR20" si="12">ROUND(MAX((BN2*0.4+BO2*0.6),(BN2*0.4+BP2*0.6)),1)</f>
        <v>6.1</v>
      </c>
      <c r="BS2" s="118" t="str">
        <f t="shared" ref="BS2:BS20" si="13">IF(BR2&gt;=8.5,"A",IF(BR2&gt;=8,"B+",IF(BR2&gt;=7,"B",IF(BR2&gt;=6.5,"C+",IF(BR2&gt;=5.5,"C",IF(BR2&gt;=5,"D+",IF(BR2&gt;=4,"D","F")))))))</f>
        <v>C</v>
      </c>
      <c r="BT2" s="119">
        <f t="shared" ref="BT2:BT20" si="14">IF(BS2="A",4,IF(BS2="B+",3.5,IF(BS2="B",3,IF(BS2="C+",2.5,IF(BS2="C",2,IF(BS2="D+",1.5,IF(BS2="D",1,0)))))))</f>
        <v>2</v>
      </c>
      <c r="BU2" s="119" t="str">
        <f t="shared" ref="BU2:BU20" si="15">TEXT(BT2,"0.0")</f>
        <v>2.0</v>
      </c>
      <c r="BV2" s="137">
        <v>2</v>
      </c>
      <c r="BW2" s="138">
        <v>2</v>
      </c>
      <c r="BX2" s="148">
        <v>7.7</v>
      </c>
      <c r="BY2" s="189">
        <v>5</v>
      </c>
      <c r="BZ2" s="189"/>
      <c r="CA2" s="116">
        <f t="shared" ref="CA2:CA20" si="16">ROUND((BX2*0.4+BY2*0.6),1)</f>
        <v>6.1</v>
      </c>
      <c r="CB2" s="117">
        <f t="shared" ref="CB2:CB20" si="17">ROUND(MAX((BX2*0.4+BY2*0.6),(BX2*0.4+BZ2*0.6)),1)</f>
        <v>6.1</v>
      </c>
      <c r="CC2" s="118" t="str">
        <f t="shared" ref="CC2:CC20" si="18">IF(CB2&gt;=8.5,"A",IF(CB2&gt;=8,"B+",IF(CB2&gt;=7,"B",IF(CB2&gt;=6.5,"C+",IF(CB2&gt;=5.5,"C",IF(CB2&gt;=5,"D+",IF(CB2&gt;=4,"D","F")))))))</f>
        <v>C</v>
      </c>
      <c r="CD2" s="119">
        <f t="shared" ref="CD2:CD20" si="19">IF(CC2="A",4,IF(CC2="B+",3.5,IF(CC2="B",3,IF(CC2="C+",2.5,IF(CC2="C",2,IF(CC2="D+",1.5,IF(CC2="D",1,0)))))))</f>
        <v>2</v>
      </c>
      <c r="CE2" s="119" t="str">
        <f t="shared" ref="CE2:CE20" si="20">TEXT(CD2,"0.0")</f>
        <v>2.0</v>
      </c>
      <c r="CF2" s="137">
        <v>1</v>
      </c>
      <c r="CG2" s="138">
        <v>1</v>
      </c>
      <c r="CH2" s="212">
        <v>7</v>
      </c>
      <c r="CI2" s="230">
        <v>5</v>
      </c>
      <c r="CJ2" s="230"/>
      <c r="CK2" s="116">
        <f t="shared" ref="CK2:CK20" si="21">ROUND((CH2*0.4+CI2*0.6),1)</f>
        <v>5.8</v>
      </c>
      <c r="CL2" s="117">
        <f t="shared" ref="CL2:CL20" si="22">ROUND(MAX((CH2*0.4+CI2*0.6),(CH2*0.4+CJ2*0.6)),1)</f>
        <v>5.8</v>
      </c>
      <c r="CM2" s="118" t="str">
        <f t="shared" ref="CM2:CM20" si="23">IF(CL2&gt;=8.5,"A",IF(CL2&gt;=8,"B+",IF(CL2&gt;=7,"B",IF(CL2&gt;=6.5,"C+",IF(CL2&gt;=5.5,"C",IF(CL2&gt;=5,"D+",IF(CL2&gt;=4,"D","F")))))))</f>
        <v>C</v>
      </c>
      <c r="CN2" s="119">
        <f t="shared" ref="CN2:CN20" si="24">IF(CM2="A",4,IF(CM2="B+",3.5,IF(CM2="B",3,IF(CM2="C+",2.5,IF(CM2="C",2,IF(CM2="D+",1.5,IF(CM2="D",1,0)))))))</f>
        <v>2</v>
      </c>
      <c r="CO2" s="119" t="str">
        <f t="shared" ref="CO2:CO20" si="25">TEXT(CN2,"0.0")</f>
        <v>2.0</v>
      </c>
      <c r="CP2" s="137">
        <v>2</v>
      </c>
      <c r="CQ2" s="138">
        <v>2</v>
      </c>
      <c r="CR2" s="248">
        <v>6</v>
      </c>
      <c r="CS2" s="321">
        <v>8</v>
      </c>
      <c r="CT2" s="321"/>
      <c r="CU2" s="116">
        <f>ROUND((CR2*0.4+CS2*0.6),1)</f>
        <v>7.2</v>
      </c>
      <c r="CV2" s="117">
        <f>ROUND(MAX((CR2*0.4+CS2*0.6),(CR2*0.4+CT2*0.6)),1)</f>
        <v>7.2</v>
      </c>
      <c r="CW2" s="118" t="str">
        <f>IF(CV2&gt;=8.5,"A",IF(CV2&gt;=8,"B+",IF(CV2&gt;=7,"B",IF(CV2&gt;=6.5,"C+",IF(CV2&gt;=5.5,"C",IF(CV2&gt;=5,"D+",IF(CV2&gt;=4,"D","F")))))))</f>
        <v>B</v>
      </c>
      <c r="CX2" s="119">
        <f>IF(CW2="A",4,IF(CW2="B+",3.5,IF(CW2="B",3,IF(CW2="C+",2.5,IF(CW2="C",2,IF(CW2="D+",1.5,IF(CW2="D",1,0)))))))</f>
        <v>3</v>
      </c>
      <c r="CY2" s="119" t="str">
        <f t="shared" ref="CY2:CY20" si="26">TEXT(CX2,"0.0")</f>
        <v>3.0</v>
      </c>
      <c r="CZ2" s="137">
        <v>2</v>
      </c>
      <c r="DA2" s="268">
        <v>2</v>
      </c>
      <c r="DB2" s="148">
        <v>6</v>
      </c>
      <c r="DC2" s="239">
        <v>6</v>
      </c>
      <c r="DD2" s="239"/>
      <c r="DE2" s="116">
        <f t="shared" ref="DE2:DE20" si="27">ROUND((DB2*0.4+DC2*0.6),1)</f>
        <v>6</v>
      </c>
      <c r="DF2" s="117">
        <f t="shared" ref="DF2:DF20" si="28">ROUND(MAX((DB2*0.4+DC2*0.6),(DB2*0.4+DD2*0.6)),1)</f>
        <v>6</v>
      </c>
      <c r="DG2" s="118" t="str">
        <f t="shared" ref="DG2:DG20" si="29">IF(DF2&gt;=8.5,"A",IF(DF2&gt;=8,"B+",IF(DF2&gt;=7,"B",IF(DF2&gt;=6.5,"C+",IF(DF2&gt;=5.5,"C",IF(DF2&gt;=5,"D+",IF(DF2&gt;=4,"D","F")))))))</f>
        <v>C</v>
      </c>
      <c r="DH2" s="119">
        <f t="shared" ref="DH2:DH20" si="30">IF(DG2="A",4,IF(DG2="B+",3.5,IF(DG2="B",3,IF(DG2="C+",2.5,IF(DG2="C",2,IF(DG2="D+",1.5,IF(DG2="D",1,0)))))))</f>
        <v>2</v>
      </c>
      <c r="DI2" s="119" t="str">
        <f t="shared" ref="DI2:DI20" si="31">TEXT(DH2,"0.0")</f>
        <v>2.0</v>
      </c>
      <c r="DJ2" s="137">
        <v>2</v>
      </c>
      <c r="DK2" s="138">
        <v>2</v>
      </c>
      <c r="DL2" s="301">
        <f>BL2+BV2+CF2+CP2+CZ2+DJ2</f>
        <v>13</v>
      </c>
      <c r="DM2" s="310">
        <f>(BJ2*BL2+BT2*BV2+CD2*CF2+CN2*CP2+CX2*CZ2+DH2*DJ2)/DL2</f>
        <v>2</v>
      </c>
      <c r="DN2" s="312" t="str">
        <f t="shared" ref="DN2:DN20" si="32">TEXT(DM2,"0.00")</f>
        <v>2.00</v>
      </c>
      <c r="DO2" s="296" t="str">
        <f>IF(AND(DM2&lt;0.8),"Cảnh báo KQHT","Lên lớp")</f>
        <v>Lên lớp</v>
      </c>
      <c r="DP2" s="297">
        <f>BM2+BW2+CG2+CQ2+DA2+DK2</f>
        <v>13</v>
      </c>
      <c r="DQ2" s="298">
        <f xml:space="preserve"> (BM2*BJ2+BT2*BW2+CD2*CG2+CN2*CQ2+CX2*DA2+DH2*DK2)/DP2</f>
        <v>2</v>
      </c>
      <c r="DR2" s="296" t="str">
        <f>IF(AND(DQ2&lt;1.2),"Cảnh báo KQHT","Lên lớp")</f>
        <v>Lên lớp</v>
      </c>
      <c r="DT2" s="191">
        <v>7.7</v>
      </c>
      <c r="DU2" s="285"/>
      <c r="DV2" s="239"/>
      <c r="DW2" s="116">
        <f>ROUND((DT2*0.4+DU2*0.6),1)</f>
        <v>3.1</v>
      </c>
      <c r="DX2" s="117">
        <f>ROUND(MAX((DT2*0.4+DU2*0.6),(DT2*0.4+DV2*0.6)),1)</f>
        <v>3.1</v>
      </c>
      <c r="DY2" s="118" t="str">
        <f>IF(DX2&gt;=8.5,"A",IF(DX2&gt;=8,"B+",IF(DX2&gt;=7,"B",IF(DX2&gt;=6.5,"C+",IF(DX2&gt;=5.5,"C",IF(DX2&gt;=5,"D+",IF(DX2&gt;=4,"D","F")))))))</f>
        <v>F</v>
      </c>
      <c r="DZ2" s="119">
        <f>IF(DY2="A",4,IF(DY2="B+",3.5,IF(DY2="B",3,IF(DY2="C+",2.5,IF(DY2="C",2,IF(DY2="D+",1.5,IF(DY2="D",1,0)))))))</f>
        <v>0</v>
      </c>
      <c r="EA2" s="119" t="str">
        <f>TEXT(DZ2,"0.0")</f>
        <v>0.0</v>
      </c>
      <c r="EB2" s="137">
        <v>3</v>
      </c>
      <c r="EC2" s="138"/>
      <c r="ED2" s="148">
        <v>6</v>
      </c>
      <c r="EE2" s="285"/>
      <c r="EF2" s="285"/>
      <c r="EG2" s="116">
        <f>ROUND((ED2*0.4+EE2*0.6),1)</f>
        <v>2.4</v>
      </c>
      <c r="EH2" s="117">
        <f>ROUND(MAX((ED2*0.4+EE2*0.6),(ED2*0.4+EF2*0.6)),1)</f>
        <v>2.4</v>
      </c>
      <c r="EI2" s="118" t="str">
        <f>IF(EH2&gt;=8.5,"A",IF(EH2&gt;=8,"B+",IF(EH2&gt;=7,"B",IF(EH2&gt;=6.5,"C+",IF(EH2&gt;=5.5,"C",IF(EH2&gt;=5,"D+",IF(EH2&gt;=4,"D","F")))))))</f>
        <v>F</v>
      </c>
      <c r="EJ2" s="119">
        <f>IF(EI2="A",4,IF(EI2="B+",3.5,IF(EI2="B",3,IF(EI2="C+",2.5,IF(EI2="C",2,IF(EI2="D+",1.5,IF(EI2="D",1,0)))))))</f>
        <v>0</v>
      </c>
      <c r="EK2" s="119" t="str">
        <f>TEXT(EJ2,"0.0")</f>
        <v>0.0</v>
      </c>
      <c r="EL2" s="137">
        <v>3</v>
      </c>
      <c r="EM2" s="138"/>
      <c r="EN2" s="385"/>
      <c r="EO2" s="497"/>
      <c r="EP2" s="498"/>
      <c r="EQ2" s="124">
        <f>ROUND((EN2*0.4+EO2*0.6),1)</f>
        <v>0</v>
      </c>
      <c r="ER2" s="125">
        <f>ROUND(MAX((EN2*0.4+EO2*0.6),(EN2*0.4+EP2*0.6)),1)</f>
        <v>0</v>
      </c>
      <c r="ES2" s="126" t="str">
        <f>IF(ER2&gt;=8.5,"A",IF(ER2&gt;=8,"B+",IF(ER2&gt;=7,"B",IF(ER2&gt;=6.5,"C+",IF(ER2&gt;=5.5,"C",IF(ER2&gt;=5,"D+",IF(ER2&gt;=4,"D","F")))))))</f>
        <v>F</v>
      </c>
      <c r="ET2" s="127">
        <f>IF(ES2="A",4,IF(ES2="B+",3.5,IF(ES2="B",3,IF(ES2="C+",2.5,IF(ES2="C",2,IF(ES2="D+",1.5,IF(ES2="D",1,0)))))))</f>
        <v>0</v>
      </c>
      <c r="EU2" s="127" t="str">
        <f t="shared" ref="EU2:EU20" si="33">TEXT(ET2,"0.0")</f>
        <v>0.0</v>
      </c>
      <c r="EV2" s="120">
        <v>3</v>
      </c>
      <c r="EW2" s="128"/>
      <c r="EX2" s="390">
        <v>5.8</v>
      </c>
      <c r="EY2" s="416"/>
      <c r="EZ2" s="416"/>
      <c r="FA2" s="124">
        <f>ROUND((EX2*0.4+EY2*0.6),1)</f>
        <v>2.2999999999999998</v>
      </c>
      <c r="FB2" s="125">
        <f>ROUND(MAX((EX2*0.4+EY2*0.6),(EX2*0.4+EZ2*0.6)),1)</f>
        <v>2.2999999999999998</v>
      </c>
      <c r="FC2" s="126" t="str">
        <f>IF(FB2&gt;=8.5,"A",IF(FB2&gt;=8,"B+",IF(FB2&gt;=7,"B",IF(FB2&gt;=6.5,"C+",IF(FB2&gt;=5.5,"C",IF(FB2&gt;=5,"D+",IF(FB2&gt;=4,"D","F")))))))</f>
        <v>F</v>
      </c>
      <c r="FD2" s="127">
        <f>IF(FC2="A",4,IF(FC2="B+",3.5,IF(FC2="B",3,IF(FC2="C+",2.5,IF(FC2="C",2,IF(FC2="D+",1.5,IF(FC2="D",1,0)))))))</f>
        <v>0</v>
      </c>
      <c r="FE2" s="127" t="str">
        <f>TEXT(FD2,"0.0")</f>
        <v>0.0</v>
      </c>
      <c r="FF2" s="120">
        <v>3</v>
      </c>
      <c r="FG2" s="128"/>
      <c r="FH2" s="495">
        <v>1.8</v>
      </c>
      <c r="FI2" s="283"/>
      <c r="FJ2" s="391"/>
      <c r="FK2" s="124">
        <f>ROUND((FH2*0.4+FI2*0.6),1)</f>
        <v>0.7</v>
      </c>
      <c r="FL2" s="125">
        <f>ROUND(MAX((FH2*0.4+FI2*0.6),(FH2*0.4+FJ2*0.6)),1)</f>
        <v>0.7</v>
      </c>
      <c r="FM2" s="126" t="str">
        <f>IF(FL2&gt;=8.5,"A",IF(FL2&gt;=8,"B+",IF(FL2&gt;=7,"B",IF(FL2&gt;=6.5,"C+",IF(FL2&gt;=5.5,"C",IF(FL2&gt;=5,"D+",IF(FL2&gt;=4,"D","F")))))))</f>
        <v>F</v>
      </c>
      <c r="FN2" s="127">
        <f>IF(FM2="A",4,IF(FM2="B+",3.5,IF(FM2="B",3,IF(FM2="C+",2.5,IF(FM2="C",2,IF(FM2="D+",1.5,IF(FM2="D",1,0)))))))</f>
        <v>0</v>
      </c>
      <c r="FO2" s="127" t="str">
        <f>TEXT(FN2,"0.0")</f>
        <v>0.0</v>
      </c>
      <c r="FP2" s="120">
        <v>3</v>
      </c>
      <c r="FQ2" s="128"/>
      <c r="FR2" s="300">
        <f>EB2+EL2+EV2+FF2+FP2</f>
        <v>15</v>
      </c>
      <c r="FS2" s="294">
        <f>(DZ2*EB2+EJ2*EL2+ET2*EV2+FD2*FF2+FN2*FP2)/FR2</f>
        <v>0</v>
      </c>
      <c r="FT2" s="295" t="str">
        <f>TEXT(FS2,"0.00")</f>
        <v>0.00</v>
      </c>
      <c r="FU2" s="538" t="str">
        <f>IF(AND(FS2&lt;1),"Cảnh báo KQHT","Lên lớp")</f>
        <v>Cảnh báo KQHT</v>
      </c>
      <c r="FV2" s="502">
        <f>DL2+FR2</f>
        <v>28</v>
      </c>
      <c r="FW2" s="294">
        <f>(DM2*DL2+FR2*FS2)/FV2</f>
        <v>0.9285714285714286</v>
      </c>
      <c r="FX2" s="295" t="str">
        <f>TEXT(FW2,"0.00")</f>
        <v>0.93</v>
      </c>
      <c r="FY2" s="503">
        <f>FQ2+FG2+EW2+EM2+EC2+DK2+DA2+CQ2+CG2+BW2+BM2</f>
        <v>13</v>
      </c>
      <c r="FZ2" s="504">
        <f>(FQ2*FN2+FG2*FD2+EW2*ET2+EM2*EJ2+EC2*DZ2+DK2*DH2+DA2*CX2+CQ2*CN2+CG2*CD2+BW2*BT2+BM2*BJ2)/FY2</f>
        <v>2</v>
      </c>
      <c r="GA2" s="508" t="str">
        <f>IF(AND(FZ2&lt;1.2),"Cảnh báo KQHT","Lên lớp")</f>
        <v>Lên lớp</v>
      </c>
      <c r="GB2" s="539" t="s">
        <v>929</v>
      </c>
      <c r="GC2" s="148">
        <v>6.1</v>
      </c>
      <c r="GD2" s="388">
        <v>6</v>
      </c>
      <c r="GE2" s="239"/>
      <c r="GF2" s="116">
        <f>ROUND((GC2*0.4+GD2*0.6),1)</f>
        <v>6</v>
      </c>
      <c r="GG2" s="117">
        <f>ROUND(MAX((GC2*0.4+GD2*0.6),(GC2*0.4+GE2*0.6)),1)</f>
        <v>6</v>
      </c>
      <c r="GH2" s="118" t="str">
        <f>IF(GG2&gt;=8.5,"A",IF(GG2&gt;=8,"B+",IF(GG2&gt;=7,"B",IF(GG2&gt;=6.5,"C+",IF(GG2&gt;=5.5,"C",IF(GG2&gt;=5,"D+",IF(GG2&gt;=4,"D","F")))))))</f>
        <v>C</v>
      </c>
      <c r="GI2" s="119">
        <f>IF(GH2="A",4,IF(GH2="B+",3.5,IF(GH2="B",3,IF(GH2="C+",2.5,IF(GH2="C",2,IF(GH2="D+",1.5,IF(GH2="D",1,0)))))))</f>
        <v>2</v>
      </c>
      <c r="GJ2" s="119" t="str">
        <f>TEXT(GI2,"0.0")</f>
        <v>2.0</v>
      </c>
      <c r="GK2" s="137">
        <v>4</v>
      </c>
      <c r="GL2" s="138">
        <v>4</v>
      </c>
      <c r="GM2" s="191">
        <v>6</v>
      </c>
      <c r="GN2" s="388">
        <v>5</v>
      </c>
      <c r="GO2" s="324"/>
      <c r="GP2" s="116">
        <f>ROUND((GM2*0.4+GN2*0.6),1)</f>
        <v>5.4</v>
      </c>
      <c r="GQ2" s="117">
        <f>ROUND(MAX((GM2*0.4+GN2*0.6),(GM2*0.4+GO2*0.6)),1)</f>
        <v>5.4</v>
      </c>
      <c r="GR2" s="118" t="str">
        <f>IF(GQ2&gt;=8.5,"A",IF(GQ2&gt;=8,"B+",IF(GQ2&gt;=7,"B",IF(GQ2&gt;=6.5,"C+",IF(GQ2&gt;=5.5,"C",IF(GQ2&gt;=5,"D+",IF(GQ2&gt;=4,"D","F")))))))</f>
        <v>D+</v>
      </c>
      <c r="GS2" s="119">
        <f>IF(GR2="A",4,IF(GR2="B+",3.5,IF(GR2="B",3,IF(GR2="C+",2.5,IF(GR2="C",2,IF(GR2="D+",1.5,IF(GR2="D",1,0)))))))</f>
        <v>1.5</v>
      </c>
      <c r="GT2" s="119" t="str">
        <f>TEXT(GS2,"0.0")</f>
        <v>1.5</v>
      </c>
      <c r="GU2" s="137">
        <v>2</v>
      </c>
      <c r="GV2" s="138">
        <v>2</v>
      </c>
      <c r="GW2" s="191">
        <v>5.5</v>
      </c>
      <c r="GX2" s="388">
        <v>7</v>
      </c>
      <c r="GY2" s="239"/>
      <c r="GZ2" s="116">
        <f>ROUND((GW2*0.4+GX2*0.6),1)</f>
        <v>6.4</v>
      </c>
      <c r="HA2" s="117">
        <f>ROUND(MAX((GW2*0.4+GX2*0.6),(GW2*0.4+GY2*0.6)),1)</f>
        <v>6.4</v>
      </c>
      <c r="HB2" s="118" t="str">
        <f>IF(HA2&gt;=8.5,"A",IF(HA2&gt;=8,"B+",IF(HA2&gt;=7,"B",IF(HA2&gt;=6.5,"C+",IF(HA2&gt;=5.5,"C",IF(HA2&gt;=5,"D+",IF(HA2&gt;=4,"D","F")))))))</f>
        <v>C</v>
      </c>
      <c r="HC2" s="119">
        <f>IF(HB2="A",4,IF(HB2="B+",3.5,IF(HB2="B",3,IF(HB2="C+",2.5,IF(HB2="C",2,IF(HB2="D+",1.5,IF(HB2="D",1,0)))))))</f>
        <v>2</v>
      </c>
      <c r="HD2" s="119" t="str">
        <f>TEXT(HC2,"0.0")</f>
        <v>2.0</v>
      </c>
      <c r="HE2" s="137">
        <v>2</v>
      </c>
      <c r="HF2" s="138">
        <v>2</v>
      </c>
      <c r="HG2" s="148">
        <v>5.3</v>
      </c>
      <c r="HH2" s="388">
        <v>5</v>
      </c>
      <c r="HI2" s="239"/>
      <c r="HJ2" s="116">
        <f>ROUND((HG2*0.4+HH2*0.6),1)</f>
        <v>5.0999999999999996</v>
      </c>
      <c r="HK2" s="117">
        <f>ROUND(MAX((HG2*0.4+HH2*0.6),(HG2*0.4+HI2*0.6)),1)</f>
        <v>5.0999999999999996</v>
      </c>
      <c r="HL2" s="118" t="str">
        <f>IF(HK2&gt;=8.5,"A",IF(HK2&gt;=8,"B+",IF(HK2&gt;=7,"B",IF(HK2&gt;=6.5,"C+",IF(HK2&gt;=5.5,"C",IF(HK2&gt;=5,"D+",IF(HK2&gt;=4,"D","F")))))))</f>
        <v>D+</v>
      </c>
      <c r="HM2" s="119">
        <f>IF(HL2="A",4,IF(HL2="B+",3.5,IF(HL2="B",3,IF(HL2="C+",2.5,IF(HL2="C",2,IF(HL2="D+",1.5,IF(HL2="D",1,0)))))))</f>
        <v>1.5</v>
      </c>
      <c r="HN2" s="119" t="str">
        <f>TEXT(HM2,"0.0")</f>
        <v>1.5</v>
      </c>
      <c r="HO2" s="137">
        <v>3</v>
      </c>
      <c r="HP2" s="138">
        <v>3</v>
      </c>
      <c r="HQ2" s="148">
        <v>6.2</v>
      </c>
      <c r="HR2" s="388">
        <v>6</v>
      </c>
      <c r="HS2" s="215"/>
      <c r="HT2" s="116">
        <f>ROUND((HQ2*0.4+HR2*0.6),1)</f>
        <v>6.1</v>
      </c>
      <c r="HU2" s="117">
        <f>ROUND(MAX((HQ2*0.4+HR2*0.6),(HQ2*0.4+HS2*0.6)),1)</f>
        <v>6.1</v>
      </c>
      <c r="HV2" s="118" t="str">
        <f>IF(HU2&gt;=8.5,"A",IF(HU2&gt;=8,"B+",IF(HU2&gt;=7,"B",IF(HU2&gt;=6.5,"C+",IF(HU2&gt;=5.5,"C",IF(HU2&gt;=5,"D+",IF(HU2&gt;=4,"D","F")))))))</f>
        <v>C</v>
      </c>
      <c r="HW2" s="119">
        <f>IF(HV2="A",4,IF(HV2="B+",3.5,IF(HV2="B",3,IF(HV2="C+",2.5,IF(HV2="C",2,IF(HV2="D+",1.5,IF(HV2="D",1,0)))))))</f>
        <v>2</v>
      </c>
      <c r="HX2" s="119" t="str">
        <f>TEXT(HW2,"0.0")</f>
        <v>2.0</v>
      </c>
      <c r="HY2" s="137">
        <v>3</v>
      </c>
      <c r="HZ2" s="138">
        <v>3</v>
      </c>
      <c r="IA2" s="148">
        <v>5</v>
      </c>
      <c r="IB2" s="388">
        <v>5</v>
      </c>
      <c r="IC2" s="239"/>
      <c r="ID2" s="116">
        <f>ROUND((IA2*0.4+IB2*0.6),1)</f>
        <v>5</v>
      </c>
      <c r="IE2" s="117">
        <f>ROUND(MAX((IA2*0.4+IB2*0.6),(IA2*0.4+IC2*0.6)),1)</f>
        <v>5</v>
      </c>
      <c r="IF2" s="118" t="str">
        <f>IF(IE2&gt;=8.5,"A",IF(IE2&gt;=8,"B+",IF(IE2&gt;=7,"B",IF(IE2&gt;=6.5,"C+",IF(IE2&gt;=5.5,"C",IF(IE2&gt;=5,"D+",IF(IE2&gt;=4,"D","F")))))))</f>
        <v>D+</v>
      </c>
      <c r="IG2" s="119">
        <f>IF(IF2="A",4,IF(IF2="B+",3.5,IF(IF2="B",3,IF(IF2="C+",2.5,IF(IF2="C",2,IF(IF2="D+",1.5,IF(IF2="D",1,0)))))))</f>
        <v>1.5</v>
      </c>
      <c r="IH2" s="119" t="str">
        <f>TEXT(IG2,"0.0")</f>
        <v>1.5</v>
      </c>
      <c r="II2" s="137">
        <v>3</v>
      </c>
      <c r="IJ2" s="138">
        <v>3</v>
      </c>
      <c r="IK2" s="148">
        <v>6</v>
      </c>
      <c r="IL2" s="388">
        <v>5</v>
      </c>
      <c r="IM2" s="239"/>
      <c r="IN2" s="116">
        <f>ROUND((IK2*0.4+IL2*0.6),1)</f>
        <v>5.4</v>
      </c>
      <c r="IO2" s="117">
        <f>ROUND(MAX((IK2*0.4+IL2*0.6),(IK2*0.4+IM2*0.6)),1)</f>
        <v>5.4</v>
      </c>
      <c r="IP2" s="118" t="str">
        <f>IF(IO2&gt;=8.5,"A",IF(IO2&gt;=8,"B+",IF(IO2&gt;=7,"B",IF(IO2&gt;=6.5,"C+",IF(IO2&gt;=5.5,"C",IF(IO2&gt;=5,"D+",IF(IO2&gt;=4,"D","F")))))))</f>
        <v>D+</v>
      </c>
      <c r="IQ2" s="119">
        <f>IF(IP2="A",4,IF(IP2="B+",3.5,IF(IP2="B",3,IF(IP2="C+",2.5,IF(IP2="C",2,IF(IP2="D+",1.5,IF(IP2="D",1,0)))))))</f>
        <v>1.5</v>
      </c>
      <c r="IR2" s="119" t="str">
        <f>TEXT(IQ2,"0.0")</f>
        <v>1.5</v>
      </c>
      <c r="IS2" s="137">
        <v>1</v>
      </c>
      <c r="IT2" s="138">
        <v>1</v>
      </c>
      <c r="IU2" s="300">
        <f>GK2+GU2+HE2+HO2+HY2+II2+IS2</f>
        <v>18</v>
      </c>
      <c r="IV2" s="294">
        <f>(GI2*GK2+GS2*GU2+HC2*HE2+HM2*HO2+HW2*HY2+IG2*II2+IQ2*IS2)/IU2</f>
        <v>1.75</v>
      </c>
      <c r="IW2" s="295" t="str">
        <f>TEXT(IV2,"0.00")</f>
        <v>1.75</v>
      </c>
      <c r="IX2" s="593" t="str">
        <f>IF(AND(IV2&lt;1),"Cảnh báo KQHT","Lên lớp")</f>
        <v>Lên lớp</v>
      </c>
      <c r="IY2" s="502">
        <f>DL2+FR2+IU2</f>
        <v>46</v>
      </c>
      <c r="IZ2" s="294">
        <f>(DL2*DM2+FR2*FS2+IV2*IU2)/IY2</f>
        <v>1.25</v>
      </c>
      <c r="JA2" s="295" t="str">
        <f>TEXT(IZ2,"0.00")</f>
        <v>1.25</v>
      </c>
      <c r="JB2" s="594">
        <f>GL2+GV2+HF2+HP2+HZ2+IJ2+IT2</f>
        <v>18</v>
      </c>
      <c r="JC2" s="595">
        <f xml:space="preserve"> (GI2*GL2+GS2*GV2+HC2*HF2+HM2*HP2+HW2*HZ2+IG2*IJ2+IQ2*IT2)/JB2</f>
        <v>1.75</v>
      </c>
      <c r="JD2" s="596">
        <f>FY2+JB2</f>
        <v>31</v>
      </c>
      <c r="JE2" s="597">
        <f xml:space="preserve"> (FY2*FZ2+JC2*JB2)/JD2</f>
        <v>1.8548387096774193</v>
      </c>
      <c r="JF2" s="593" t="str">
        <f>IF(AND(JE2&lt;1.4),"Cảnh báo KQHT","Lên lớp")</f>
        <v>Lên lớp</v>
      </c>
      <c r="JG2" s="598"/>
    </row>
    <row r="3" spans="1:267" ht="18">
      <c r="A3" s="22">
        <v>3</v>
      </c>
      <c r="B3" s="22" t="s">
        <v>378</v>
      </c>
      <c r="C3" s="36" t="s">
        <v>384</v>
      </c>
      <c r="D3" s="57" t="s">
        <v>385</v>
      </c>
      <c r="E3" s="2" t="s">
        <v>25</v>
      </c>
      <c r="F3" s="2"/>
      <c r="G3" s="55" t="s">
        <v>791</v>
      </c>
      <c r="H3" s="37" t="s">
        <v>47</v>
      </c>
      <c r="I3" s="22" t="s">
        <v>631</v>
      </c>
      <c r="J3" s="22" t="s">
        <v>37</v>
      </c>
      <c r="K3" s="38" t="s">
        <v>38</v>
      </c>
      <c r="L3" s="372">
        <v>7.2</v>
      </c>
      <c r="M3" s="38"/>
      <c r="N3" s="38"/>
      <c r="O3" s="38"/>
      <c r="P3" s="38"/>
      <c r="Q3" s="38"/>
      <c r="R3" s="38"/>
      <c r="S3" s="38"/>
      <c r="T3" s="38"/>
      <c r="U3" s="38"/>
      <c r="V3" s="38"/>
      <c r="W3" s="38"/>
      <c r="X3" s="38"/>
      <c r="Y3" s="38"/>
      <c r="Z3" s="38"/>
      <c r="AA3" s="38"/>
      <c r="AB3" s="38"/>
      <c r="AC3" s="38"/>
      <c r="AD3" s="38"/>
      <c r="AE3" s="38"/>
      <c r="AF3" s="38"/>
      <c r="AG3" s="38"/>
      <c r="AH3" s="38"/>
      <c r="AI3" s="38"/>
      <c r="AJ3" s="38"/>
      <c r="AK3" s="38"/>
      <c r="AL3" s="38"/>
      <c r="AM3" s="38"/>
      <c r="AN3" s="38"/>
      <c r="AO3" s="38"/>
      <c r="AP3" s="38"/>
      <c r="AQ3" s="38"/>
      <c r="AR3" s="38"/>
      <c r="AS3" s="38"/>
      <c r="AT3" s="38"/>
      <c r="AU3" s="38"/>
      <c r="AV3" s="6">
        <v>6.3</v>
      </c>
      <c r="AW3" s="3" t="str">
        <f t="shared" si="0"/>
        <v>C</v>
      </c>
      <c r="AX3" s="4">
        <f t="shared" si="1"/>
        <v>2</v>
      </c>
      <c r="AY3" s="13" t="str">
        <f t="shared" si="2"/>
        <v>2.0</v>
      </c>
      <c r="AZ3" s="15">
        <v>6</v>
      </c>
      <c r="BA3" s="3" t="str">
        <f t="shared" si="3"/>
        <v>C</v>
      </c>
      <c r="BB3" s="4">
        <f t="shared" si="4"/>
        <v>2</v>
      </c>
      <c r="BC3" s="122" t="str">
        <f t="shared" si="5"/>
        <v>2.0</v>
      </c>
      <c r="BD3" s="259">
        <v>7.3</v>
      </c>
      <c r="BE3" s="230">
        <v>8</v>
      </c>
      <c r="BF3" s="230"/>
      <c r="BG3" s="116">
        <f t="shared" si="6"/>
        <v>7.7</v>
      </c>
      <c r="BH3" s="117">
        <f t="shared" si="7"/>
        <v>7.7</v>
      </c>
      <c r="BI3" s="118" t="str">
        <f t="shared" si="8"/>
        <v>B</v>
      </c>
      <c r="BJ3" s="119">
        <f t="shared" si="9"/>
        <v>3</v>
      </c>
      <c r="BK3" s="119" t="str">
        <f t="shared" si="10"/>
        <v>3.0</v>
      </c>
      <c r="BL3" s="137">
        <v>4</v>
      </c>
      <c r="BM3" s="138">
        <v>4</v>
      </c>
      <c r="BN3" s="200">
        <v>7</v>
      </c>
      <c r="BO3" s="225">
        <v>7</v>
      </c>
      <c r="BP3" s="225"/>
      <c r="BQ3" s="116">
        <f t="shared" si="11"/>
        <v>7</v>
      </c>
      <c r="BR3" s="117">
        <f t="shared" si="12"/>
        <v>7</v>
      </c>
      <c r="BS3" s="118" t="str">
        <f t="shared" si="13"/>
        <v>B</v>
      </c>
      <c r="BT3" s="119">
        <f t="shared" si="14"/>
        <v>3</v>
      </c>
      <c r="BU3" s="119" t="str">
        <f t="shared" si="15"/>
        <v>3.0</v>
      </c>
      <c r="BV3" s="137">
        <v>2</v>
      </c>
      <c r="BW3" s="138">
        <v>2</v>
      </c>
      <c r="BX3" s="148">
        <v>8</v>
      </c>
      <c r="BY3" s="189">
        <v>9</v>
      </c>
      <c r="BZ3" s="189"/>
      <c r="CA3" s="116">
        <f t="shared" si="16"/>
        <v>8.6</v>
      </c>
      <c r="CB3" s="117">
        <f t="shared" si="17"/>
        <v>8.6</v>
      </c>
      <c r="CC3" s="118" t="str">
        <f t="shared" si="18"/>
        <v>A</v>
      </c>
      <c r="CD3" s="119">
        <f t="shared" si="19"/>
        <v>4</v>
      </c>
      <c r="CE3" s="119" t="str">
        <f t="shared" si="20"/>
        <v>4.0</v>
      </c>
      <c r="CF3" s="137">
        <v>1</v>
      </c>
      <c r="CG3" s="138">
        <v>1</v>
      </c>
      <c r="CH3" s="212">
        <v>8.3000000000000007</v>
      </c>
      <c r="CI3" s="230">
        <v>7</v>
      </c>
      <c r="CJ3" s="230"/>
      <c r="CK3" s="116">
        <f t="shared" si="21"/>
        <v>7.5</v>
      </c>
      <c r="CL3" s="117">
        <f t="shared" si="22"/>
        <v>7.5</v>
      </c>
      <c r="CM3" s="118" t="str">
        <f t="shared" si="23"/>
        <v>B</v>
      </c>
      <c r="CN3" s="119">
        <f t="shared" si="24"/>
        <v>3</v>
      </c>
      <c r="CO3" s="119" t="str">
        <f t="shared" si="25"/>
        <v>3.0</v>
      </c>
      <c r="CP3" s="137">
        <v>2</v>
      </c>
      <c r="CQ3" s="138">
        <v>2</v>
      </c>
      <c r="CR3" s="248">
        <v>8</v>
      </c>
      <c r="CS3" s="321">
        <v>10</v>
      </c>
      <c r="CT3" s="321"/>
      <c r="CU3" s="116">
        <f t="shared" ref="CU3:CU20" si="34">ROUND((CR3*0.4+CS3*0.6),1)</f>
        <v>9.1999999999999993</v>
      </c>
      <c r="CV3" s="117">
        <f t="shared" ref="CV3:CV20" si="35">ROUND(MAX((CR3*0.4+CS3*0.6),(CR3*0.4+CT3*0.6)),1)</f>
        <v>9.1999999999999993</v>
      </c>
      <c r="CW3" s="118" t="str">
        <f t="shared" ref="CW3:CW20" si="36">IF(CV3&gt;=8.5,"A",IF(CV3&gt;=8,"B+",IF(CV3&gt;=7,"B",IF(CV3&gt;=6.5,"C+",IF(CV3&gt;=5.5,"C",IF(CV3&gt;=5,"D+",IF(CV3&gt;=4,"D","F")))))))</f>
        <v>A</v>
      </c>
      <c r="CX3" s="119">
        <f t="shared" ref="CX3:CX20" si="37">IF(CW3="A",4,IF(CW3="B+",3.5,IF(CW3="B",3,IF(CW3="C+",2.5,IF(CW3="C",2,IF(CW3="D+",1.5,IF(CW3="D",1,0)))))))</f>
        <v>4</v>
      </c>
      <c r="CY3" s="119" t="str">
        <f t="shared" si="26"/>
        <v>4.0</v>
      </c>
      <c r="CZ3" s="137">
        <v>2</v>
      </c>
      <c r="DA3" s="268">
        <v>2</v>
      </c>
      <c r="DB3" s="148">
        <v>6.7</v>
      </c>
      <c r="DC3" s="239">
        <v>6</v>
      </c>
      <c r="DD3" s="239"/>
      <c r="DE3" s="116">
        <f t="shared" si="27"/>
        <v>6.3</v>
      </c>
      <c r="DF3" s="117">
        <f t="shared" si="28"/>
        <v>6.3</v>
      </c>
      <c r="DG3" s="118" t="str">
        <f t="shared" si="29"/>
        <v>C</v>
      </c>
      <c r="DH3" s="119">
        <f t="shared" si="30"/>
        <v>2</v>
      </c>
      <c r="DI3" s="119" t="str">
        <f t="shared" si="31"/>
        <v>2.0</v>
      </c>
      <c r="DJ3" s="137">
        <v>2</v>
      </c>
      <c r="DK3" s="138">
        <v>2</v>
      </c>
      <c r="DL3" s="301">
        <f t="shared" ref="DL3:DL20" si="38">BL3+BV3+CF3+CP3+CZ3+DJ3</f>
        <v>13</v>
      </c>
      <c r="DM3" s="310">
        <f t="shared" ref="DM3:DM20" si="39">(BJ3*BL3+BT3*BV3+CD3*CF3+CN3*CP3+CX3*CZ3+DH3*DJ3)/DL3</f>
        <v>3.0769230769230771</v>
      </c>
      <c r="DN3" s="312" t="str">
        <f t="shared" si="32"/>
        <v>3.08</v>
      </c>
      <c r="DO3" s="296" t="str">
        <f t="shared" ref="DO3:DO20" si="40">IF(AND(DM3&lt;0.8),"Cảnh báo KQHT","Lên lớp")</f>
        <v>Lên lớp</v>
      </c>
      <c r="DP3" s="297">
        <f t="shared" ref="DP3:DP20" si="41">BM3+BW3+CG3+CQ3+DA3+DK3</f>
        <v>13</v>
      </c>
      <c r="DQ3" s="298">
        <f t="shared" ref="DQ3:DQ20" si="42" xml:space="preserve"> (BM3*BJ3+BT3*BW3+CD3*CG3+CN3*CQ3+CX3*DA3+DH3*DK3)/DP3</f>
        <v>3.0769230769230771</v>
      </c>
      <c r="DR3" s="296" t="str">
        <f t="shared" ref="DR3:DR20" si="43">IF(AND(DQ3&lt;1.2),"Cảnh báo KQHT","Lên lớp")</f>
        <v>Lên lớp</v>
      </c>
      <c r="DT3" s="212">
        <v>8.1</v>
      </c>
      <c r="DU3" s="225">
        <v>9</v>
      </c>
      <c r="DV3" s="130"/>
      <c r="DW3" s="116">
        <f t="shared" ref="DW3:DW20" si="44">ROUND((DT3*0.4+DU3*0.6),1)</f>
        <v>8.6</v>
      </c>
      <c r="DX3" s="117">
        <f t="shared" ref="DX3:DX20" si="45">ROUND(MAX((DT3*0.4+DU3*0.6),(DT3*0.4+DV3*0.6)),1)</f>
        <v>8.6</v>
      </c>
      <c r="DY3" s="118" t="str">
        <f t="shared" ref="DY3:DY20" si="46">IF(DX3&gt;=8.5,"A",IF(DX3&gt;=8,"B+",IF(DX3&gt;=7,"B",IF(DX3&gt;=6.5,"C+",IF(DX3&gt;=5.5,"C",IF(DX3&gt;=5,"D+",IF(DX3&gt;=4,"D","F")))))))</f>
        <v>A</v>
      </c>
      <c r="DZ3" s="119">
        <f t="shared" ref="DZ3:DZ20" si="47">IF(DY3="A",4,IF(DY3="B+",3.5,IF(DY3="B",3,IF(DY3="C+",2.5,IF(DY3="C",2,IF(DY3="D+",1.5,IF(DY3="D",1,0)))))))</f>
        <v>4</v>
      </c>
      <c r="EA3" s="119" t="str">
        <f t="shared" ref="EA3:EA20" si="48">TEXT(DZ3,"0.0")</f>
        <v>4.0</v>
      </c>
      <c r="EB3" s="137">
        <v>3</v>
      </c>
      <c r="EC3" s="138">
        <v>3</v>
      </c>
      <c r="ED3" s="209">
        <v>8.3000000000000007</v>
      </c>
      <c r="EE3" s="189">
        <v>8</v>
      </c>
      <c r="EF3" s="189"/>
      <c r="EG3" s="116">
        <f t="shared" ref="EG3:EG20" si="49">ROUND((ED3*0.4+EE3*0.6),1)</f>
        <v>8.1</v>
      </c>
      <c r="EH3" s="117">
        <f t="shared" ref="EH3:EH20" si="50">ROUND(MAX((ED3*0.4+EE3*0.6),(ED3*0.4+EF3*0.6)),1)</f>
        <v>8.1</v>
      </c>
      <c r="EI3" s="118" t="str">
        <f t="shared" ref="EI3:EI20" si="51">IF(EH3&gt;=8.5,"A",IF(EH3&gt;=8,"B+",IF(EH3&gt;=7,"B",IF(EH3&gt;=6.5,"C+",IF(EH3&gt;=5.5,"C",IF(EH3&gt;=5,"D+",IF(EH3&gt;=4,"D","F")))))))</f>
        <v>B+</v>
      </c>
      <c r="EJ3" s="119">
        <f t="shared" ref="EJ3:EJ20" si="52">IF(EI3="A",4,IF(EI3="B+",3.5,IF(EI3="B",3,IF(EI3="C+",2.5,IF(EI3="C",2,IF(EI3="D+",1.5,IF(EI3="D",1,0)))))))</f>
        <v>3.5</v>
      </c>
      <c r="EK3" s="119" t="str">
        <f t="shared" ref="EK3:EK20" si="53">TEXT(EJ3,"0.0")</f>
        <v>3.5</v>
      </c>
      <c r="EL3" s="137">
        <v>3</v>
      </c>
      <c r="EM3" s="138">
        <v>3</v>
      </c>
      <c r="EN3" s="200">
        <v>9.8000000000000007</v>
      </c>
      <c r="EO3" s="189">
        <v>10</v>
      </c>
      <c r="EP3" s="189"/>
      <c r="EQ3" s="116">
        <f t="shared" ref="EQ3:EQ20" si="54">ROUND((EN3*0.4+EO3*0.6),1)</f>
        <v>9.9</v>
      </c>
      <c r="ER3" s="117">
        <f t="shared" ref="ER3:ER20" si="55">ROUND(MAX((EN3*0.4+EO3*0.6),(EN3*0.4+EP3*0.6)),1)</f>
        <v>9.9</v>
      </c>
      <c r="ES3" s="118" t="str">
        <f t="shared" ref="ES3:ES20" si="56">IF(ER3&gt;=8.5,"A",IF(ER3&gt;=8,"B+",IF(ER3&gt;=7,"B",IF(ER3&gt;=6.5,"C+",IF(ER3&gt;=5.5,"C",IF(ER3&gt;=5,"D+",IF(ER3&gt;=4,"D","F")))))))</f>
        <v>A</v>
      </c>
      <c r="ET3" s="119">
        <f t="shared" ref="ET3:ET20" si="57">IF(ES3="A",4,IF(ES3="B+",3.5,IF(ES3="B",3,IF(ES3="C+",2.5,IF(ES3="C",2,IF(ES3="D+",1.5,IF(ES3="D",1,0)))))))</f>
        <v>4</v>
      </c>
      <c r="EU3" s="119" t="str">
        <f t="shared" si="33"/>
        <v>4.0</v>
      </c>
      <c r="EV3" s="137">
        <v>3</v>
      </c>
      <c r="EW3" s="268">
        <v>3</v>
      </c>
      <c r="EX3" s="209">
        <v>8</v>
      </c>
      <c r="EY3" s="225">
        <v>10</v>
      </c>
      <c r="EZ3" s="225"/>
      <c r="FA3" s="116">
        <f t="shared" ref="FA3:FA20" si="58">ROUND((EX3*0.4+EY3*0.6),1)</f>
        <v>9.1999999999999993</v>
      </c>
      <c r="FB3" s="117">
        <f t="shared" ref="FB3:FB20" si="59">ROUND(MAX((EX3*0.4+EY3*0.6),(EX3*0.4+EZ3*0.6)),1)</f>
        <v>9.1999999999999993</v>
      </c>
      <c r="FC3" s="118" t="str">
        <f t="shared" ref="FC3:FC20" si="60">IF(FB3&gt;=8.5,"A",IF(FB3&gt;=8,"B+",IF(FB3&gt;=7,"B",IF(FB3&gt;=6.5,"C+",IF(FB3&gt;=5.5,"C",IF(FB3&gt;=5,"D+",IF(FB3&gt;=4,"D","F")))))))</f>
        <v>A</v>
      </c>
      <c r="FD3" s="119">
        <f t="shared" ref="FD3:FD20" si="61">IF(FC3="A",4,IF(FC3="B+",3.5,IF(FC3="B",3,IF(FC3="C+",2.5,IF(FC3="C",2,IF(FC3="D+",1.5,IF(FC3="D",1,0)))))))</f>
        <v>4</v>
      </c>
      <c r="FE3" s="119" t="str">
        <f t="shared" ref="FE3:FE20" si="62">TEXT(FD3,"0.0")</f>
        <v>4.0</v>
      </c>
      <c r="FF3" s="137">
        <v>3</v>
      </c>
      <c r="FG3" s="138">
        <v>3</v>
      </c>
      <c r="FH3" s="148">
        <v>8.1999999999999993</v>
      </c>
      <c r="FI3" s="189">
        <v>8</v>
      </c>
      <c r="FJ3" s="189"/>
      <c r="FK3" s="116">
        <f t="shared" ref="FK3:FK20" si="63">ROUND((FH3*0.4+FI3*0.6),1)</f>
        <v>8.1</v>
      </c>
      <c r="FL3" s="117">
        <f t="shared" ref="FL3:FL20" si="64">ROUND(MAX((FH3*0.4+FI3*0.6),(FH3*0.4+FJ3*0.6)),1)</f>
        <v>8.1</v>
      </c>
      <c r="FM3" s="118" t="str">
        <f t="shared" ref="FM3:FM20" si="65">IF(FL3&gt;=8.5,"A",IF(FL3&gt;=8,"B+",IF(FL3&gt;=7,"B",IF(FL3&gt;=6.5,"C+",IF(FL3&gt;=5.5,"C",IF(FL3&gt;=5,"D+",IF(FL3&gt;=4,"D","F")))))))</f>
        <v>B+</v>
      </c>
      <c r="FN3" s="119">
        <f t="shared" ref="FN3:FN20" si="66">IF(FM3="A",4,IF(FM3="B+",3.5,IF(FM3="B",3,IF(FM3="C+",2.5,IF(FM3="C",2,IF(FM3="D+",1.5,IF(FM3="D",1,0)))))))</f>
        <v>3.5</v>
      </c>
      <c r="FO3" s="119" t="str">
        <f t="shared" ref="FO3:FO20" si="67">TEXT(FN3,"0.0")</f>
        <v>3.5</v>
      </c>
      <c r="FP3" s="137">
        <v>3</v>
      </c>
      <c r="FQ3" s="138">
        <v>3</v>
      </c>
      <c r="FR3" s="301">
        <f t="shared" ref="FR3:FR20" si="68">EB3+EL3+EV3+FF3+FP3</f>
        <v>15</v>
      </c>
      <c r="FS3" s="310">
        <f t="shared" ref="FS3:FS20" si="69">(DZ3*EB3+EJ3*EL3+ET3*EV3+FD3*FF3+FN3*FP3)/FR3</f>
        <v>3.8</v>
      </c>
      <c r="FT3" s="312" t="str">
        <f t="shared" ref="FT3:FT20" si="70">TEXT(FS3,"0.00")</f>
        <v>3.80</v>
      </c>
      <c r="FU3" s="189" t="str">
        <f t="shared" ref="FU3:FU20" si="71">IF(AND(FS3&lt;1),"Cảnh báo KQHT","Lên lớp")</f>
        <v>Lên lớp</v>
      </c>
      <c r="FV3" s="526">
        <f t="shared" ref="FV3:FV20" si="72">DL3+FR3</f>
        <v>28</v>
      </c>
      <c r="FW3" s="310">
        <f t="shared" ref="FW3:FW20" si="73">(DM3*DL3+FR3*FS3)/FV3</f>
        <v>3.4642857142857144</v>
      </c>
      <c r="FX3" s="312" t="str">
        <f t="shared" ref="FX3:FX20" si="74">TEXT(FW3,"0.00")</f>
        <v>3.46</v>
      </c>
      <c r="FY3" s="527">
        <f t="shared" ref="FY3:FY20" si="75">FQ3+FG3+EW3+EM3+EC3+DK3+DA3+CQ3+CG3+BW3+BM3</f>
        <v>28</v>
      </c>
      <c r="FZ3" s="528">
        <f t="shared" ref="FZ3:FZ20" si="76">(FQ3*FN3+FG3*FD3+EW3*ET3+EM3*EJ3+EC3*DZ3+DK3*DH3+DA3*CX3+CQ3*CN3+CG3*CD3+BW3*BT3+BM3*BJ3)/FY3</f>
        <v>3.4642857142857144</v>
      </c>
      <c r="GA3" s="529" t="str">
        <f t="shared" ref="GA3:GA20" si="77">IF(AND(FZ3&lt;1.2),"Cảnh báo KQHT","Lên lớp")</f>
        <v>Lên lớp</v>
      </c>
      <c r="GB3" s="131"/>
      <c r="GC3" s="148">
        <v>7.5</v>
      </c>
      <c r="GD3" s="239">
        <v>7</v>
      </c>
      <c r="GE3" s="239"/>
      <c r="GF3" s="116">
        <f t="shared" ref="GF3:GF20" si="78">ROUND((GC3*0.4+GD3*0.6),1)</f>
        <v>7.2</v>
      </c>
      <c r="GG3" s="117">
        <f t="shared" ref="GG3:GG20" si="79">ROUND(MAX((GC3*0.4+GD3*0.6),(GC3*0.4+GE3*0.6)),1)</f>
        <v>7.2</v>
      </c>
      <c r="GH3" s="118" t="str">
        <f t="shared" ref="GH3:GH20" si="80">IF(GG3&gt;=8.5,"A",IF(GG3&gt;=8,"B+",IF(GG3&gt;=7,"B",IF(GG3&gt;=6.5,"C+",IF(GG3&gt;=5.5,"C",IF(GG3&gt;=5,"D+",IF(GG3&gt;=4,"D","F")))))))</f>
        <v>B</v>
      </c>
      <c r="GI3" s="119">
        <f t="shared" ref="GI3:GI20" si="81">IF(GH3="A",4,IF(GH3="B+",3.5,IF(GH3="B",3,IF(GH3="C+",2.5,IF(GH3="C",2,IF(GH3="D+",1.5,IF(GH3="D",1,0)))))))</f>
        <v>3</v>
      </c>
      <c r="GJ3" s="119" t="str">
        <f t="shared" ref="GJ3:GJ20" si="82">TEXT(GI3,"0.0")</f>
        <v>3.0</v>
      </c>
      <c r="GK3" s="137">
        <v>4</v>
      </c>
      <c r="GL3" s="138">
        <v>4</v>
      </c>
      <c r="GM3" s="191">
        <v>8</v>
      </c>
      <c r="GN3" s="239">
        <v>7</v>
      </c>
      <c r="GO3" s="324"/>
      <c r="GP3" s="116">
        <f t="shared" ref="GP3:GP20" si="83">ROUND((GM3*0.4+GN3*0.6),1)</f>
        <v>7.4</v>
      </c>
      <c r="GQ3" s="117">
        <f t="shared" ref="GQ3:GQ20" si="84">ROUND(MAX((GM3*0.4+GN3*0.6),(GM3*0.4+GO3*0.6)),1)</f>
        <v>7.4</v>
      </c>
      <c r="GR3" s="118" t="str">
        <f t="shared" ref="GR3:GR20" si="85">IF(GQ3&gt;=8.5,"A",IF(GQ3&gt;=8,"B+",IF(GQ3&gt;=7,"B",IF(GQ3&gt;=6.5,"C+",IF(GQ3&gt;=5.5,"C",IF(GQ3&gt;=5,"D+",IF(GQ3&gt;=4,"D","F")))))))</f>
        <v>B</v>
      </c>
      <c r="GS3" s="119">
        <f t="shared" ref="GS3:GS20" si="86">IF(GR3="A",4,IF(GR3="B+",3.5,IF(GR3="B",3,IF(GR3="C+",2.5,IF(GR3="C",2,IF(GR3="D+",1.5,IF(GR3="D",1,0)))))))</f>
        <v>3</v>
      </c>
      <c r="GT3" s="119" t="str">
        <f t="shared" ref="GT3:GT20" si="87">TEXT(GS3,"0.0")</f>
        <v>3.0</v>
      </c>
      <c r="GU3" s="137">
        <v>2</v>
      </c>
      <c r="GV3" s="138">
        <v>2</v>
      </c>
      <c r="GW3" s="209">
        <v>7.5</v>
      </c>
      <c r="GX3" s="239">
        <v>8</v>
      </c>
      <c r="GY3" s="239"/>
      <c r="GZ3" s="116">
        <f t="shared" ref="GZ3:GZ20" si="88">ROUND((GW3*0.4+GX3*0.6),1)</f>
        <v>7.8</v>
      </c>
      <c r="HA3" s="117">
        <f t="shared" ref="HA3:HA20" si="89">ROUND(MAX((GW3*0.4+GX3*0.6),(GW3*0.4+GY3*0.6)),1)</f>
        <v>7.8</v>
      </c>
      <c r="HB3" s="118" t="str">
        <f t="shared" ref="HB3:HB20" si="90">IF(HA3&gt;=8.5,"A",IF(HA3&gt;=8,"B+",IF(HA3&gt;=7,"B",IF(HA3&gt;=6.5,"C+",IF(HA3&gt;=5.5,"C",IF(HA3&gt;=5,"D+",IF(HA3&gt;=4,"D","F")))))))</f>
        <v>B</v>
      </c>
      <c r="HC3" s="119">
        <f t="shared" ref="HC3:HC20" si="91">IF(HB3="A",4,IF(HB3="B+",3.5,IF(HB3="B",3,IF(HB3="C+",2.5,IF(HB3="C",2,IF(HB3="D+",1.5,IF(HB3="D",1,0)))))))</f>
        <v>3</v>
      </c>
      <c r="HD3" s="119" t="str">
        <f t="shared" ref="HD3:HD20" si="92">TEXT(HC3,"0.0")</f>
        <v>3.0</v>
      </c>
      <c r="HE3" s="137">
        <v>2</v>
      </c>
      <c r="HF3" s="138">
        <v>2</v>
      </c>
      <c r="HG3" s="148">
        <v>8</v>
      </c>
      <c r="HH3" s="239">
        <v>8</v>
      </c>
      <c r="HI3" s="239"/>
      <c r="HJ3" s="116">
        <f t="shared" ref="HJ3:HJ20" si="93">ROUND((HG3*0.4+HH3*0.6),1)</f>
        <v>8</v>
      </c>
      <c r="HK3" s="117">
        <f t="shared" ref="HK3:HK20" si="94">ROUND(MAX((HG3*0.4+HH3*0.6),(HG3*0.4+HI3*0.6)),1)</f>
        <v>8</v>
      </c>
      <c r="HL3" s="118" t="str">
        <f t="shared" ref="HL3:HL20" si="95">IF(HK3&gt;=8.5,"A",IF(HK3&gt;=8,"B+",IF(HK3&gt;=7,"B",IF(HK3&gt;=6.5,"C+",IF(HK3&gt;=5.5,"C",IF(HK3&gt;=5,"D+",IF(HK3&gt;=4,"D","F")))))))</f>
        <v>B+</v>
      </c>
      <c r="HM3" s="119">
        <f t="shared" ref="HM3:HM20" si="96">IF(HL3="A",4,IF(HL3="B+",3.5,IF(HL3="B",3,IF(HL3="C+",2.5,IF(HL3="C",2,IF(HL3="D+",1.5,IF(HL3="D",1,0)))))))</f>
        <v>3.5</v>
      </c>
      <c r="HN3" s="119" t="str">
        <f t="shared" ref="HN3:HN20" si="97">TEXT(HM3,"0.0")</f>
        <v>3.5</v>
      </c>
      <c r="HO3" s="137">
        <v>3</v>
      </c>
      <c r="HP3" s="138">
        <v>3</v>
      </c>
      <c r="HQ3" s="148">
        <v>7.6</v>
      </c>
      <c r="HR3" s="239">
        <v>8</v>
      </c>
      <c r="HS3" s="215"/>
      <c r="HT3" s="116">
        <f t="shared" ref="HT3:HT19" si="98">ROUND((HQ3*0.4+HR3*0.6),1)</f>
        <v>7.8</v>
      </c>
      <c r="HU3" s="117">
        <f t="shared" ref="HU3:HU20" si="99">ROUND(MAX((HQ3*0.4+HR3*0.6),(HQ3*0.4+HS3*0.6)),1)</f>
        <v>7.8</v>
      </c>
      <c r="HV3" s="118" t="str">
        <f t="shared" ref="HV3:HV20" si="100">IF(HU3&gt;=8.5,"A",IF(HU3&gt;=8,"B+",IF(HU3&gt;=7,"B",IF(HU3&gt;=6.5,"C+",IF(HU3&gt;=5.5,"C",IF(HU3&gt;=5,"D+",IF(HU3&gt;=4,"D","F")))))))</f>
        <v>B</v>
      </c>
      <c r="HW3" s="119">
        <f t="shared" ref="HW3:HW20" si="101">IF(HV3="A",4,IF(HV3="B+",3.5,IF(HV3="B",3,IF(HV3="C+",2.5,IF(HV3="C",2,IF(HV3="D+",1.5,IF(HV3="D",1,0)))))))</f>
        <v>3</v>
      </c>
      <c r="HX3" s="119" t="str">
        <f t="shared" ref="HX3:HX20" si="102">TEXT(HW3,"0.0")</f>
        <v>3.0</v>
      </c>
      <c r="HY3" s="137">
        <v>3</v>
      </c>
      <c r="HZ3" s="138">
        <v>3</v>
      </c>
      <c r="IA3" s="148">
        <v>7</v>
      </c>
      <c r="IB3" s="189">
        <v>8</v>
      </c>
      <c r="IC3" s="130"/>
      <c r="ID3" s="116">
        <f t="shared" ref="ID3:ID20" si="103">ROUND((IA3*0.4+IB3*0.6),1)</f>
        <v>7.6</v>
      </c>
      <c r="IE3" s="117">
        <f t="shared" ref="IE3:IE20" si="104">ROUND(MAX((IA3*0.4+IB3*0.6),(IA3*0.4+IC3*0.6)),1)</f>
        <v>7.6</v>
      </c>
      <c r="IF3" s="118" t="str">
        <f t="shared" ref="IF3:IF20" si="105">IF(IE3&gt;=8.5,"A",IF(IE3&gt;=8,"B+",IF(IE3&gt;=7,"B",IF(IE3&gt;=6.5,"C+",IF(IE3&gt;=5.5,"C",IF(IE3&gt;=5,"D+",IF(IE3&gt;=4,"D","F")))))))</f>
        <v>B</v>
      </c>
      <c r="IG3" s="119">
        <f t="shared" ref="IG3:IG20" si="106">IF(IF3="A",4,IF(IF3="B+",3.5,IF(IF3="B",3,IF(IF3="C+",2.5,IF(IF3="C",2,IF(IF3="D+",1.5,IF(IF3="D",1,0)))))))</f>
        <v>3</v>
      </c>
      <c r="IH3" s="119" t="str">
        <f t="shared" ref="IH3:IH20" si="107">TEXT(IG3,"0.0")</f>
        <v>3.0</v>
      </c>
      <c r="II3" s="137">
        <v>3</v>
      </c>
      <c r="IJ3" s="138">
        <v>3</v>
      </c>
      <c r="IK3" s="148">
        <v>6.7</v>
      </c>
      <c r="IL3" s="239">
        <v>7</v>
      </c>
      <c r="IM3" s="239"/>
      <c r="IN3" s="116">
        <f t="shared" ref="IN3:IN20" si="108">ROUND((IK3*0.4+IL3*0.6),1)</f>
        <v>6.9</v>
      </c>
      <c r="IO3" s="117">
        <f t="shared" ref="IO3:IO20" si="109">ROUND(MAX((IK3*0.4+IL3*0.6),(IK3*0.4+IM3*0.6)),1)</f>
        <v>6.9</v>
      </c>
      <c r="IP3" s="118" t="str">
        <f t="shared" ref="IP3:IP20" si="110">IF(IO3&gt;=8.5,"A",IF(IO3&gt;=8,"B+",IF(IO3&gt;=7,"B",IF(IO3&gt;=6.5,"C+",IF(IO3&gt;=5.5,"C",IF(IO3&gt;=5,"D+",IF(IO3&gt;=4,"D","F")))))))</f>
        <v>C+</v>
      </c>
      <c r="IQ3" s="119">
        <f t="shared" ref="IQ3:IQ20" si="111">IF(IP3="A",4,IF(IP3="B+",3.5,IF(IP3="B",3,IF(IP3="C+",2.5,IF(IP3="C",2,IF(IP3="D+",1.5,IF(IP3="D",1,0)))))))</f>
        <v>2.5</v>
      </c>
      <c r="IR3" s="119" t="str">
        <f t="shared" ref="IR3:IR20" si="112">TEXT(IQ3,"0.0")</f>
        <v>2.5</v>
      </c>
      <c r="IS3" s="137">
        <v>1</v>
      </c>
      <c r="IT3" s="138">
        <v>1</v>
      </c>
      <c r="IU3" s="301">
        <f t="shared" ref="IU3:IU20" si="113">GK3+GU3+HE3+HO3+HY3+II3+IS3</f>
        <v>18</v>
      </c>
      <c r="IV3" s="310">
        <f t="shared" ref="IV3:IV20" si="114">(GI3*GK3+GS3*GU3+HC3*HE3+HM3*HO3+HW3*HY3+IG3*II3+IQ3*IS3)/IU3</f>
        <v>3.0555555555555554</v>
      </c>
      <c r="IW3" s="312" t="str">
        <f t="shared" ref="IW3:IW20" si="115">TEXT(IV3,"0.00")</f>
        <v>3.06</v>
      </c>
      <c r="IX3" s="130"/>
      <c r="IY3" s="130"/>
      <c r="IZ3" s="130"/>
      <c r="JA3" s="130"/>
      <c r="JB3" s="130"/>
      <c r="JC3" s="130"/>
      <c r="JD3" s="130"/>
      <c r="JE3" s="130"/>
      <c r="JF3" s="130"/>
      <c r="JG3" s="131"/>
    </row>
    <row r="4" spans="1:267" ht="18">
      <c r="A4" s="22">
        <v>4</v>
      </c>
      <c r="B4" s="22" t="s">
        <v>378</v>
      </c>
      <c r="C4" s="36" t="s">
        <v>386</v>
      </c>
      <c r="D4" s="57" t="s">
        <v>233</v>
      </c>
      <c r="E4" s="2" t="s">
        <v>387</v>
      </c>
      <c r="F4" s="2"/>
      <c r="G4" s="55" t="s">
        <v>388</v>
      </c>
      <c r="H4" s="37" t="s">
        <v>47</v>
      </c>
      <c r="I4" s="22" t="s">
        <v>46</v>
      </c>
      <c r="J4" s="22" t="s">
        <v>37</v>
      </c>
      <c r="K4" s="38" t="s">
        <v>38</v>
      </c>
      <c r="L4" s="372"/>
      <c r="M4" s="38"/>
      <c r="N4" s="38"/>
      <c r="O4" s="38"/>
      <c r="P4" s="38"/>
      <c r="Q4" s="38"/>
      <c r="R4" s="38"/>
      <c r="S4" s="38"/>
      <c r="T4" s="38"/>
      <c r="U4" s="38"/>
      <c r="V4" s="38"/>
      <c r="W4" s="38"/>
      <c r="X4" s="38"/>
      <c r="Y4" s="38"/>
      <c r="Z4" s="38"/>
      <c r="AA4" s="38"/>
      <c r="AB4" s="38"/>
      <c r="AC4" s="38"/>
      <c r="AD4" s="38"/>
      <c r="AE4" s="38"/>
      <c r="AF4" s="38"/>
      <c r="AG4" s="38"/>
      <c r="AH4" s="38"/>
      <c r="AI4" s="38"/>
      <c r="AJ4" s="38"/>
      <c r="AK4" s="38"/>
      <c r="AL4" s="38"/>
      <c r="AM4" s="38"/>
      <c r="AN4" s="38"/>
      <c r="AO4" s="38"/>
      <c r="AP4" s="38"/>
      <c r="AQ4" s="38"/>
      <c r="AR4" s="38"/>
      <c r="AS4" s="38"/>
      <c r="AT4" s="38"/>
      <c r="AU4" s="38"/>
      <c r="AV4" s="6">
        <v>7</v>
      </c>
      <c r="AW4" s="3" t="str">
        <f t="shared" si="0"/>
        <v>B</v>
      </c>
      <c r="AX4" s="4">
        <f t="shared" si="1"/>
        <v>3</v>
      </c>
      <c r="AY4" s="13" t="str">
        <f t="shared" si="2"/>
        <v>3.0</v>
      </c>
      <c r="AZ4" s="15">
        <v>6</v>
      </c>
      <c r="BA4" s="3" t="str">
        <f t="shared" si="3"/>
        <v>C</v>
      </c>
      <c r="BB4" s="4">
        <f t="shared" si="4"/>
        <v>2</v>
      </c>
      <c r="BC4" s="122" t="str">
        <f t="shared" si="5"/>
        <v>2.0</v>
      </c>
      <c r="BD4" s="259">
        <v>5.7</v>
      </c>
      <c r="BE4" s="230">
        <v>4</v>
      </c>
      <c r="BF4" s="230"/>
      <c r="BG4" s="116">
        <f t="shared" si="6"/>
        <v>4.7</v>
      </c>
      <c r="BH4" s="117">
        <f t="shared" si="7"/>
        <v>4.7</v>
      </c>
      <c r="BI4" s="118" t="str">
        <f t="shared" si="8"/>
        <v>D</v>
      </c>
      <c r="BJ4" s="119">
        <f t="shared" si="9"/>
        <v>1</v>
      </c>
      <c r="BK4" s="119" t="str">
        <f t="shared" si="10"/>
        <v>1.0</v>
      </c>
      <c r="BL4" s="137">
        <v>4</v>
      </c>
      <c r="BM4" s="138">
        <v>4</v>
      </c>
      <c r="BN4" s="200">
        <v>6.7</v>
      </c>
      <c r="BO4" s="225">
        <v>8</v>
      </c>
      <c r="BP4" s="225"/>
      <c r="BQ4" s="116">
        <f t="shared" si="11"/>
        <v>7.5</v>
      </c>
      <c r="BR4" s="117">
        <f t="shared" si="12"/>
        <v>7.5</v>
      </c>
      <c r="BS4" s="118" t="str">
        <f t="shared" si="13"/>
        <v>B</v>
      </c>
      <c r="BT4" s="119">
        <f t="shared" si="14"/>
        <v>3</v>
      </c>
      <c r="BU4" s="119" t="str">
        <f t="shared" si="15"/>
        <v>3.0</v>
      </c>
      <c r="BV4" s="137">
        <v>2</v>
      </c>
      <c r="BW4" s="138">
        <v>2</v>
      </c>
      <c r="BX4" s="148">
        <v>8</v>
      </c>
      <c r="BY4" s="189">
        <v>9</v>
      </c>
      <c r="BZ4" s="189"/>
      <c r="CA4" s="116">
        <f t="shared" si="16"/>
        <v>8.6</v>
      </c>
      <c r="CB4" s="117">
        <f t="shared" si="17"/>
        <v>8.6</v>
      </c>
      <c r="CC4" s="118" t="str">
        <f t="shared" si="18"/>
        <v>A</v>
      </c>
      <c r="CD4" s="119">
        <f t="shared" si="19"/>
        <v>4</v>
      </c>
      <c r="CE4" s="119" t="str">
        <f t="shared" si="20"/>
        <v>4.0</v>
      </c>
      <c r="CF4" s="137">
        <v>1</v>
      </c>
      <c r="CG4" s="138">
        <v>1</v>
      </c>
      <c r="CH4" s="212">
        <v>8.3000000000000007</v>
      </c>
      <c r="CI4" s="230">
        <v>8</v>
      </c>
      <c r="CJ4" s="230"/>
      <c r="CK4" s="116">
        <f t="shared" si="21"/>
        <v>8.1</v>
      </c>
      <c r="CL4" s="117">
        <f t="shared" si="22"/>
        <v>8.1</v>
      </c>
      <c r="CM4" s="118" t="str">
        <f t="shared" si="23"/>
        <v>B+</v>
      </c>
      <c r="CN4" s="119">
        <f t="shared" si="24"/>
        <v>3.5</v>
      </c>
      <c r="CO4" s="119" t="str">
        <f t="shared" si="25"/>
        <v>3.5</v>
      </c>
      <c r="CP4" s="137">
        <v>2</v>
      </c>
      <c r="CQ4" s="138">
        <v>2</v>
      </c>
      <c r="CR4" s="248">
        <v>7.3</v>
      </c>
      <c r="CS4" s="321">
        <v>7</v>
      </c>
      <c r="CT4" s="321"/>
      <c r="CU4" s="116">
        <f t="shared" si="34"/>
        <v>7.1</v>
      </c>
      <c r="CV4" s="117">
        <f t="shared" si="35"/>
        <v>7.1</v>
      </c>
      <c r="CW4" s="118" t="str">
        <f t="shared" si="36"/>
        <v>B</v>
      </c>
      <c r="CX4" s="119">
        <f t="shared" si="37"/>
        <v>3</v>
      </c>
      <c r="CY4" s="119" t="str">
        <f t="shared" si="26"/>
        <v>3.0</v>
      </c>
      <c r="CZ4" s="137">
        <v>2</v>
      </c>
      <c r="DA4" s="268">
        <v>2</v>
      </c>
      <c r="DB4" s="148">
        <v>6.7</v>
      </c>
      <c r="DC4" s="239">
        <v>6</v>
      </c>
      <c r="DD4" s="239"/>
      <c r="DE4" s="116">
        <f t="shared" si="27"/>
        <v>6.3</v>
      </c>
      <c r="DF4" s="117">
        <f t="shared" si="28"/>
        <v>6.3</v>
      </c>
      <c r="DG4" s="118" t="str">
        <f t="shared" si="29"/>
        <v>C</v>
      </c>
      <c r="DH4" s="119">
        <f t="shared" si="30"/>
        <v>2</v>
      </c>
      <c r="DI4" s="119" t="str">
        <f t="shared" si="31"/>
        <v>2.0</v>
      </c>
      <c r="DJ4" s="137">
        <v>2</v>
      </c>
      <c r="DK4" s="138">
        <v>2</v>
      </c>
      <c r="DL4" s="301">
        <f t="shared" si="38"/>
        <v>13</v>
      </c>
      <c r="DM4" s="310">
        <f t="shared" si="39"/>
        <v>2.3846153846153846</v>
      </c>
      <c r="DN4" s="312" t="str">
        <f t="shared" si="32"/>
        <v>2.38</v>
      </c>
      <c r="DO4" s="296" t="str">
        <f t="shared" si="40"/>
        <v>Lên lớp</v>
      </c>
      <c r="DP4" s="297">
        <f t="shared" si="41"/>
        <v>13</v>
      </c>
      <c r="DQ4" s="298">
        <f t="shared" si="42"/>
        <v>2.3846153846153846</v>
      </c>
      <c r="DR4" s="296" t="str">
        <f t="shared" si="43"/>
        <v>Lên lớp</v>
      </c>
      <c r="DT4" s="212">
        <v>5.9</v>
      </c>
      <c r="DU4" s="225">
        <v>8</v>
      </c>
      <c r="DV4" s="130"/>
      <c r="DW4" s="116">
        <f t="shared" si="44"/>
        <v>7.2</v>
      </c>
      <c r="DX4" s="117">
        <f t="shared" si="45"/>
        <v>7.2</v>
      </c>
      <c r="DY4" s="118" t="str">
        <f t="shared" si="46"/>
        <v>B</v>
      </c>
      <c r="DZ4" s="119">
        <f t="shared" si="47"/>
        <v>3</v>
      </c>
      <c r="EA4" s="119" t="str">
        <f t="shared" si="48"/>
        <v>3.0</v>
      </c>
      <c r="EB4" s="137">
        <v>3</v>
      </c>
      <c r="EC4" s="138">
        <v>3</v>
      </c>
      <c r="ED4" s="209">
        <v>7</v>
      </c>
      <c r="EE4" s="189">
        <v>5</v>
      </c>
      <c r="EF4" s="189"/>
      <c r="EG4" s="116">
        <f t="shared" si="49"/>
        <v>5.8</v>
      </c>
      <c r="EH4" s="117">
        <f t="shared" si="50"/>
        <v>5.8</v>
      </c>
      <c r="EI4" s="118" t="str">
        <f t="shared" si="51"/>
        <v>C</v>
      </c>
      <c r="EJ4" s="119">
        <f t="shared" si="52"/>
        <v>2</v>
      </c>
      <c r="EK4" s="119" t="str">
        <f t="shared" si="53"/>
        <v>2.0</v>
      </c>
      <c r="EL4" s="137">
        <v>3</v>
      </c>
      <c r="EM4" s="138">
        <v>3</v>
      </c>
      <c r="EN4" s="200">
        <v>7.8</v>
      </c>
      <c r="EO4" s="189">
        <v>8</v>
      </c>
      <c r="EP4" s="189"/>
      <c r="EQ4" s="116">
        <f t="shared" si="54"/>
        <v>7.9</v>
      </c>
      <c r="ER4" s="117">
        <f t="shared" si="55"/>
        <v>7.9</v>
      </c>
      <c r="ES4" s="118" t="str">
        <f t="shared" si="56"/>
        <v>B</v>
      </c>
      <c r="ET4" s="119">
        <f t="shared" si="57"/>
        <v>3</v>
      </c>
      <c r="EU4" s="119" t="str">
        <f t="shared" si="33"/>
        <v>3.0</v>
      </c>
      <c r="EV4" s="137">
        <v>3</v>
      </c>
      <c r="EW4" s="268">
        <v>3</v>
      </c>
      <c r="EX4" s="209">
        <v>5.8</v>
      </c>
      <c r="EY4" s="225">
        <v>6</v>
      </c>
      <c r="EZ4" s="225"/>
      <c r="FA4" s="116">
        <f t="shared" si="58"/>
        <v>5.9</v>
      </c>
      <c r="FB4" s="117">
        <f t="shared" si="59"/>
        <v>5.9</v>
      </c>
      <c r="FC4" s="118" t="str">
        <f t="shared" si="60"/>
        <v>C</v>
      </c>
      <c r="FD4" s="119">
        <f t="shared" si="61"/>
        <v>2</v>
      </c>
      <c r="FE4" s="119" t="str">
        <f t="shared" si="62"/>
        <v>2.0</v>
      </c>
      <c r="FF4" s="137">
        <v>3</v>
      </c>
      <c r="FG4" s="138">
        <v>3</v>
      </c>
      <c r="FH4" s="148">
        <v>5.5</v>
      </c>
      <c r="FI4" s="189">
        <v>5</v>
      </c>
      <c r="FJ4" s="189"/>
      <c r="FK4" s="116">
        <f t="shared" si="63"/>
        <v>5.2</v>
      </c>
      <c r="FL4" s="117">
        <f t="shared" si="64"/>
        <v>5.2</v>
      </c>
      <c r="FM4" s="118" t="str">
        <f t="shared" si="65"/>
        <v>D+</v>
      </c>
      <c r="FN4" s="119">
        <f t="shared" si="66"/>
        <v>1.5</v>
      </c>
      <c r="FO4" s="119" t="str">
        <f t="shared" si="67"/>
        <v>1.5</v>
      </c>
      <c r="FP4" s="137">
        <v>3</v>
      </c>
      <c r="FQ4" s="138">
        <v>3</v>
      </c>
      <c r="FR4" s="301">
        <f t="shared" si="68"/>
        <v>15</v>
      </c>
      <c r="FS4" s="310">
        <f t="shared" si="69"/>
        <v>2.2999999999999998</v>
      </c>
      <c r="FT4" s="312" t="str">
        <f t="shared" si="70"/>
        <v>2.30</v>
      </c>
      <c r="FU4" s="189" t="str">
        <f t="shared" si="71"/>
        <v>Lên lớp</v>
      </c>
      <c r="FV4" s="526">
        <f t="shared" si="72"/>
        <v>28</v>
      </c>
      <c r="FW4" s="310">
        <f t="shared" si="73"/>
        <v>2.3392857142857144</v>
      </c>
      <c r="FX4" s="312" t="str">
        <f t="shared" si="74"/>
        <v>2.34</v>
      </c>
      <c r="FY4" s="527">
        <f t="shared" si="75"/>
        <v>28</v>
      </c>
      <c r="FZ4" s="528">
        <f t="shared" si="76"/>
        <v>2.3392857142857144</v>
      </c>
      <c r="GA4" s="529" t="str">
        <f t="shared" si="77"/>
        <v>Lên lớp</v>
      </c>
      <c r="GB4" s="131"/>
      <c r="GC4" s="148">
        <v>6.1</v>
      </c>
      <c r="GD4" s="239">
        <v>6</v>
      </c>
      <c r="GE4" s="239"/>
      <c r="GF4" s="116">
        <f t="shared" si="78"/>
        <v>6</v>
      </c>
      <c r="GG4" s="117">
        <f t="shared" si="79"/>
        <v>6</v>
      </c>
      <c r="GH4" s="118" t="str">
        <f t="shared" si="80"/>
        <v>C</v>
      </c>
      <c r="GI4" s="119">
        <f t="shared" si="81"/>
        <v>2</v>
      </c>
      <c r="GJ4" s="119" t="str">
        <f t="shared" si="82"/>
        <v>2.0</v>
      </c>
      <c r="GK4" s="137">
        <v>4</v>
      </c>
      <c r="GL4" s="138">
        <v>4</v>
      </c>
      <c r="GM4" s="191">
        <v>5.7</v>
      </c>
      <c r="GN4" s="239">
        <v>5</v>
      </c>
      <c r="GO4" s="324"/>
      <c r="GP4" s="116">
        <f t="shared" si="83"/>
        <v>5.3</v>
      </c>
      <c r="GQ4" s="117">
        <f t="shared" si="84"/>
        <v>5.3</v>
      </c>
      <c r="GR4" s="118" t="str">
        <f t="shared" si="85"/>
        <v>D+</v>
      </c>
      <c r="GS4" s="119">
        <f t="shared" si="86"/>
        <v>1.5</v>
      </c>
      <c r="GT4" s="119" t="str">
        <f t="shared" si="87"/>
        <v>1.5</v>
      </c>
      <c r="GU4" s="137">
        <v>2</v>
      </c>
      <c r="GV4" s="138">
        <v>2</v>
      </c>
      <c r="GW4" s="209">
        <v>6.3</v>
      </c>
      <c r="GX4" s="239">
        <v>6</v>
      </c>
      <c r="GY4" s="239"/>
      <c r="GZ4" s="116">
        <f t="shared" si="88"/>
        <v>6.1</v>
      </c>
      <c r="HA4" s="117">
        <f t="shared" si="89"/>
        <v>6.1</v>
      </c>
      <c r="HB4" s="118" t="str">
        <f t="shared" si="90"/>
        <v>C</v>
      </c>
      <c r="HC4" s="119">
        <f t="shared" si="91"/>
        <v>2</v>
      </c>
      <c r="HD4" s="119" t="str">
        <f t="shared" si="92"/>
        <v>2.0</v>
      </c>
      <c r="HE4" s="137">
        <v>2</v>
      </c>
      <c r="HF4" s="138">
        <v>2</v>
      </c>
      <c r="HG4" s="148">
        <v>5.8</v>
      </c>
      <c r="HH4" s="239">
        <v>6</v>
      </c>
      <c r="HI4" s="239"/>
      <c r="HJ4" s="116">
        <f t="shared" si="93"/>
        <v>5.9</v>
      </c>
      <c r="HK4" s="117">
        <f t="shared" si="94"/>
        <v>5.9</v>
      </c>
      <c r="HL4" s="118" t="str">
        <f t="shared" si="95"/>
        <v>C</v>
      </c>
      <c r="HM4" s="119">
        <f t="shared" si="96"/>
        <v>2</v>
      </c>
      <c r="HN4" s="119" t="str">
        <f t="shared" si="97"/>
        <v>2.0</v>
      </c>
      <c r="HO4" s="137">
        <v>3</v>
      </c>
      <c r="HP4" s="138">
        <v>3</v>
      </c>
      <c r="HQ4" s="148">
        <v>7</v>
      </c>
      <c r="HR4" s="239">
        <v>7</v>
      </c>
      <c r="HS4" s="215"/>
      <c r="HT4" s="116">
        <f t="shared" si="98"/>
        <v>7</v>
      </c>
      <c r="HU4" s="117">
        <f t="shared" si="99"/>
        <v>7</v>
      </c>
      <c r="HV4" s="118" t="str">
        <f t="shared" si="100"/>
        <v>B</v>
      </c>
      <c r="HW4" s="119">
        <f t="shared" si="101"/>
        <v>3</v>
      </c>
      <c r="HX4" s="119" t="str">
        <f t="shared" si="102"/>
        <v>3.0</v>
      </c>
      <c r="HY4" s="137">
        <v>3</v>
      </c>
      <c r="HZ4" s="138">
        <v>3</v>
      </c>
      <c r="IA4" s="148">
        <v>5</v>
      </c>
      <c r="IB4" s="189">
        <v>5</v>
      </c>
      <c r="IC4" s="130"/>
      <c r="ID4" s="116">
        <f t="shared" si="103"/>
        <v>5</v>
      </c>
      <c r="IE4" s="117">
        <f t="shared" si="104"/>
        <v>5</v>
      </c>
      <c r="IF4" s="118" t="str">
        <f t="shared" si="105"/>
        <v>D+</v>
      </c>
      <c r="IG4" s="119">
        <f t="shared" si="106"/>
        <v>1.5</v>
      </c>
      <c r="IH4" s="119" t="str">
        <f t="shared" si="107"/>
        <v>1.5</v>
      </c>
      <c r="II4" s="137">
        <v>3</v>
      </c>
      <c r="IJ4" s="138">
        <v>3</v>
      </c>
      <c r="IK4" s="148">
        <v>5</v>
      </c>
      <c r="IL4" s="239">
        <v>2</v>
      </c>
      <c r="IM4" s="239">
        <v>6</v>
      </c>
      <c r="IN4" s="116">
        <f t="shared" si="108"/>
        <v>3.2</v>
      </c>
      <c r="IO4" s="117">
        <f t="shared" si="109"/>
        <v>5.6</v>
      </c>
      <c r="IP4" s="118" t="str">
        <f t="shared" si="110"/>
        <v>C</v>
      </c>
      <c r="IQ4" s="119">
        <f t="shared" si="111"/>
        <v>2</v>
      </c>
      <c r="IR4" s="119" t="str">
        <f t="shared" si="112"/>
        <v>2.0</v>
      </c>
      <c r="IS4" s="137">
        <v>1</v>
      </c>
      <c r="IT4" s="138">
        <v>1</v>
      </c>
      <c r="IU4" s="301">
        <f t="shared" si="113"/>
        <v>18</v>
      </c>
      <c r="IV4" s="310">
        <f t="shared" si="114"/>
        <v>2.0277777777777777</v>
      </c>
      <c r="IW4" s="312" t="str">
        <f t="shared" si="115"/>
        <v>2.03</v>
      </c>
      <c r="IX4" s="130"/>
      <c r="IY4" s="130"/>
      <c r="IZ4" s="130"/>
      <c r="JA4" s="130"/>
      <c r="JB4" s="130"/>
      <c r="JC4" s="130"/>
      <c r="JD4" s="130"/>
      <c r="JE4" s="130"/>
      <c r="JF4" s="130"/>
      <c r="JG4" s="131"/>
    </row>
    <row r="5" spans="1:267" ht="18">
      <c r="A5" s="22">
        <v>5</v>
      </c>
      <c r="B5" s="22" t="s">
        <v>378</v>
      </c>
      <c r="C5" s="36" t="s">
        <v>389</v>
      </c>
      <c r="D5" s="57" t="s">
        <v>390</v>
      </c>
      <c r="E5" s="2" t="s">
        <v>28</v>
      </c>
      <c r="F5" s="2"/>
      <c r="G5" s="55" t="s">
        <v>391</v>
      </c>
      <c r="H5" s="37" t="s">
        <v>36</v>
      </c>
      <c r="I5" s="22" t="s">
        <v>631</v>
      </c>
      <c r="J5" s="22" t="s">
        <v>37</v>
      </c>
      <c r="K5" s="38" t="s">
        <v>38</v>
      </c>
      <c r="L5" s="372">
        <v>5.0999999999999996</v>
      </c>
      <c r="M5" s="38"/>
      <c r="N5" s="38"/>
      <c r="O5" s="38"/>
      <c r="P5" s="38"/>
      <c r="Q5" s="38"/>
      <c r="R5" s="38"/>
      <c r="S5" s="38"/>
      <c r="T5" s="38"/>
      <c r="U5" s="38"/>
      <c r="V5" s="38"/>
      <c r="W5" s="38"/>
      <c r="X5" s="38"/>
      <c r="Y5" s="38"/>
      <c r="Z5" s="38"/>
      <c r="AA5" s="38"/>
      <c r="AB5" s="38"/>
      <c r="AC5" s="38"/>
      <c r="AD5" s="38"/>
      <c r="AE5" s="38"/>
      <c r="AF5" s="38"/>
      <c r="AG5" s="38"/>
      <c r="AH5" s="38"/>
      <c r="AI5" s="38"/>
      <c r="AJ5" s="38"/>
      <c r="AK5" s="38"/>
      <c r="AL5" s="38"/>
      <c r="AM5" s="38"/>
      <c r="AN5" s="38"/>
      <c r="AO5" s="38"/>
      <c r="AP5" s="38"/>
      <c r="AQ5" s="38"/>
      <c r="AR5" s="38"/>
      <c r="AS5" s="38"/>
      <c r="AT5" s="38"/>
      <c r="AU5" s="38"/>
      <c r="AV5" s="6">
        <v>6.3</v>
      </c>
      <c r="AW5" s="3" t="str">
        <f t="shared" si="0"/>
        <v>C</v>
      </c>
      <c r="AX5" s="4">
        <f t="shared" si="1"/>
        <v>2</v>
      </c>
      <c r="AY5" s="13" t="str">
        <f t="shared" si="2"/>
        <v>2.0</v>
      </c>
      <c r="AZ5" s="15">
        <v>6</v>
      </c>
      <c r="BA5" s="3" t="str">
        <f t="shared" si="3"/>
        <v>C</v>
      </c>
      <c r="BB5" s="4">
        <f t="shared" si="4"/>
        <v>2</v>
      </c>
      <c r="BC5" s="122" t="str">
        <f t="shared" si="5"/>
        <v>2.0</v>
      </c>
      <c r="BD5" s="259">
        <v>7</v>
      </c>
      <c r="BE5" s="230">
        <v>6</v>
      </c>
      <c r="BF5" s="230"/>
      <c r="BG5" s="116">
        <f t="shared" si="6"/>
        <v>6.4</v>
      </c>
      <c r="BH5" s="117">
        <f t="shared" si="7"/>
        <v>6.4</v>
      </c>
      <c r="BI5" s="118" t="str">
        <f t="shared" si="8"/>
        <v>C</v>
      </c>
      <c r="BJ5" s="119">
        <f t="shared" si="9"/>
        <v>2</v>
      </c>
      <c r="BK5" s="119" t="str">
        <f t="shared" si="10"/>
        <v>2.0</v>
      </c>
      <c r="BL5" s="137">
        <v>4</v>
      </c>
      <c r="BM5" s="138">
        <v>4</v>
      </c>
      <c r="BN5" s="200">
        <v>6.3</v>
      </c>
      <c r="BO5" s="225">
        <v>6</v>
      </c>
      <c r="BP5" s="225"/>
      <c r="BQ5" s="116">
        <f t="shared" si="11"/>
        <v>6.1</v>
      </c>
      <c r="BR5" s="117">
        <f t="shared" si="12"/>
        <v>6.1</v>
      </c>
      <c r="BS5" s="118" t="str">
        <f t="shared" si="13"/>
        <v>C</v>
      </c>
      <c r="BT5" s="119">
        <f t="shared" si="14"/>
        <v>2</v>
      </c>
      <c r="BU5" s="119" t="str">
        <f t="shared" si="15"/>
        <v>2.0</v>
      </c>
      <c r="BV5" s="137">
        <v>2</v>
      </c>
      <c r="BW5" s="138">
        <v>2</v>
      </c>
      <c r="BX5" s="148">
        <v>7.7</v>
      </c>
      <c r="BY5" s="189">
        <v>9</v>
      </c>
      <c r="BZ5" s="189"/>
      <c r="CA5" s="116">
        <f t="shared" si="16"/>
        <v>8.5</v>
      </c>
      <c r="CB5" s="117">
        <f t="shared" si="17"/>
        <v>8.5</v>
      </c>
      <c r="CC5" s="118" t="str">
        <f t="shared" si="18"/>
        <v>A</v>
      </c>
      <c r="CD5" s="119">
        <f t="shared" si="19"/>
        <v>4</v>
      </c>
      <c r="CE5" s="119" t="str">
        <f t="shared" si="20"/>
        <v>4.0</v>
      </c>
      <c r="CF5" s="137">
        <v>1</v>
      </c>
      <c r="CG5" s="138">
        <v>1</v>
      </c>
      <c r="CH5" s="212">
        <v>7.7</v>
      </c>
      <c r="CI5" s="230">
        <v>8</v>
      </c>
      <c r="CJ5" s="230"/>
      <c r="CK5" s="116">
        <f t="shared" si="21"/>
        <v>7.9</v>
      </c>
      <c r="CL5" s="117">
        <f t="shared" si="22"/>
        <v>7.9</v>
      </c>
      <c r="CM5" s="118" t="str">
        <f t="shared" si="23"/>
        <v>B</v>
      </c>
      <c r="CN5" s="119">
        <f t="shared" si="24"/>
        <v>3</v>
      </c>
      <c r="CO5" s="119" t="str">
        <f t="shared" si="25"/>
        <v>3.0</v>
      </c>
      <c r="CP5" s="137">
        <v>2</v>
      </c>
      <c r="CQ5" s="138">
        <v>2</v>
      </c>
      <c r="CR5" s="248">
        <v>8.3000000000000007</v>
      </c>
      <c r="CS5" s="321">
        <v>10</v>
      </c>
      <c r="CT5" s="321"/>
      <c r="CU5" s="116">
        <f t="shared" si="34"/>
        <v>9.3000000000000007</v>
      </c>
      <c r="CV5" s="117">
        <f t="shared" si="35"/>
        <v>9.3000000000000007</v>
      </c>
      <c r="CW5" s="118" t="str">
        <f t="shared" si="36"/>
        <v>A</v>
      </c>
      <c r="CX5" s="119">
        <f t="shared" si="37"/>
        <v>4</v>
      </c>
      <c r="CY5" s="119" t="str">
        <f t="shared" si="26"/>
        <v>4.0</v>
      </c>
      <c r="CZ5" s="137">
        <v>2</v>
      </c>
      <c r="DA5" s="268">
        <v>2</v>
      </c>
      <c r="DB5" s="148">
        <v>6.7</v>
      </c>
      <c r="DC5" s="239">
        <v>7</v>
      </c>
      <c r="DD5" s="239"/>
      <c r="DE5" s="116">
        <f t="shared" si="27"/>
        <v>6.9</v>
      </c>
      <c r="DF5" s="117">
        <f t="shared" si="28"/>
        <v>6.9</v>
      </c>
      <c r="DG5" s="118" t="str">
        <f t="shared" si="29"/>
        <v>C+</v>
      </c>
      <c r="DH5" s="119">
        <f t="shared" si="30"/>
        <v>2.5</v>
      </c>
      <c r="DI5" s="119" t="str">
        <f t="shared" si="31"/>
        <v>2.5</v>
      </c>
      <c r="DJ5" s="137">
        <v>2</v>
      </c>
      <c r="DK5" s="138">
        <v>2</v>
      </c>
      <c r="DL5" s="301">
        <f t="shared" si="38"/>
        <v>13</v>
      </c>
      <c r="DM5" s="310">
        <f t="shared" si="39"/>
        <v>2.6923076923076925</v>
      </c>
      <c r="DN5" s="312" t="str">
        <f t="shared" si="32"/>
        <v>2.69</v>
      </c>
      <c r="DO5" s="296" t="str">
        <f t="shared" si="40"/>
        <v>Lên lớp</v>
      </c>
      <c r="DP5" s="297">
        <f t="shared" si="41"/>
        <v>13</v>
      </c>
      <c r="DQ5" s="298">
        <f t="shared" si="42"/>
        <v>2.6923076923076925</v>
      </c>
      <c r="DR5" s="296" t="str">
        <f t="shared" si="43"/>
        <v>Lên lớp</v>
      </c>
      <c r="DT5" s="212">
        <v>6.3</v>
      </c>
      <c r="DU5" s="225">
        <v>9</v>
      </c>
      <c r="DV5" s="130"/>
      <c r="DW5" s="116">
        <f t="shared" si="44"/>
        <v>7.9</v>
      </c>
      <c r="DX5" s="117">
        <f t="shared" si="45"/>
        <v>7.9</v>
      </c>
      <c r="DY5" s="118" t="str">
        <f t="shared" si="46"/>
        <v>B</v>
      </c>
      <c r="DZ5" s="119">
        <f t="shared" si="47"/>
        <v>3</v>
      </c>
      <c r="EA5" s="119" t="str">
        <f t="shared" si="48"/>
        <v>3.0</v>
      </c>
      <c r="EB5" s="137">
        <v>3</v>
      </c>
      <c r="EC5" s="138">
        <v>3</v>
      </c>
      <c r="ED5" s="209">
        <v>5.2</v>
      </c>
      <c r="EE5" s="189">
        <v>5</v>
      </c>
      <c r="EF5" s="189"/>
      <c r="EG5" s="116">
        <f t="shared" si="49"/>
        <v>5.0999999999999996</v>
      </c>
      <c r="EH5" s="117">
        <f t="shared" si="50"/>
        <v>5.0999999999999996</v>
      </c>
      <c r="EI5" s="118" t="str">
        <f t="shared" si="51"/>
        <v>D+</v>
      </c>
      <c r="EJ5" s="119">
        <f t="shared" si="52"/>
        <v>1.5</v>
      </c>
      <c r="EK5" s="119" t="str">
        <f t="shared" si="53"/>
        <v>1.5</v>
      </c>
      <c r="EL5" s="137">
        <v>3</v>
      </c>
      <c r="EM5" s="138">
        <v>3</v>
      </c>
      <c r="EN5" s="200">
        <v>7.4</v>
      </c>
      <c r="EO5" s="189">
        <v>9</v>
      </c>
      <c r="EP5" s="189"/>
      <c r="EQ5" s="116">
        <f t="shared" si="54"/>
        <v>8.4</v>
      </c>
      <c r="ER5" s="117">
        <f t="shared" si="55"/>
        <v>8.4</v>
      </c>
      <c r="ES5" s="118" t="str">
        <f t="shared" si="56"/>
        <v>B+</v>
      </c>
      <c r="ET5" s="119">
        <f t="shared" si="57"/>
        <v>3.5</v>
      </c>
      <c r="EU5" s="119" t="str">
        <f t="shared" si="33"/>
        <v>3.5</v>
      </c>
      <c r="EV5" s="137">
        <v>3</v>
      </c>
      <c r="EW5" s="268">
        <v>3</v>
      </c>
      <c r="EX5" s="209">
        <v>6.8</v>
      </c>
      <c r="EY5" s="225">
        <v>6</v>
      </c>
      <c r="EZ5" s="225"/>
      <c r="FA5" s="116">
        <f t="shared" si="58"/>
        <v>6.3</v>
      </c>
      <c r="FB5" s="117">
        <f t="shared" si="59"/>
        <v>6.3</v>
      </c>
      <c r="FC5" s="118" t="str">
        <f t="shared" si="60"/>
        <v>C</v>
      </c>
      <c r="FD5" s="119">
        <f t="shared" si="61"/>
        <v>2</v>
      </c>
      <c r="FE5" s="119" t="str">
        <f t="shared" si="62"/>
        <v>2.0</v>
      </c>
      <c r="FF5" s="137">
        <v>3</v>
      </c>
      <c r="FG5" s="138">
        <v>3</v>
      </c>
      <c r="FH5" s="148">
        <v>7.3</v>
      </c>
      <c r="FI5" s="189">
        <v>8</v>
      </c>
      <c r="FJ5" s="189"/>
      <c r="FK5" s="116">
        <f t="shared" si="63"/>
        <v>7.7</v>
      </c>
      <c r="FL5" s="117">
        <f t="shared" si="64"/>
        <v>7.7</v>
      </c>
      <c r="FM5" s="118" t="str">
        <f t="shared" si="65"/>
        <v>B</v>
      </c>
      <c r="FN5" s="119">
        <f t="shared" si="66"/>
        <v>3</v>
      </c>
      <c r="FO5" s="119" t="str">
        <f t="shared" si="67"/>
        <v>3.0</v>
      </c>
      <c r="FP5" s="137">
        <v>3</v>
      </c>
      <c r="FQ5" s="138">
        <v>3</v>
      </c>
      <c r="FR5" s="301">
        <f t="shared" si="68"/>
        <v>15</v>
      </c>
      <c r="FS5" s="310">
        <f t="shared" si="69"/>
        <v>2.6</v>
      </c>
      <c r="FT5" s="312" t="str">
        <f t="shared" si="70"/>
        <v>2.60</v>
      </c>
      <c r="FU5" s="189" t="str">
        <f t="shared" si="71"/>
        <v>Lên lớp</v>
      </c>
      <c r="FV5" s="526">
        <f t="shared" si="72"/>
        <v>28</v>
      </c>
      <c r="FW5" s="310">
        <f t="shared" si="73"/>
        <v>2.6428571428571428</v>
      </c>
      <c r="FX5" s="312" t="str">
        <f t="shared" si="74"/>
        <v>2.64</v>
      </c>
      <c r="FY5" s="527">
        <f t="shared" si="75"/>
        <v>28</v>
      </c>
      <c r="FZ5" s="528">
        <f t="shared" si="76"/>
        <v>2.6428571428571428</v>
      </c>
      <c r="GA5" s="529" t="str">
        <f t="shared" si="77"/>
        <v>Lên lớp</v>
      </c>
      <c r="GB5" s="131"/>
      <c r="GC5" s="148">
        <v>7.8</v>
      </c>
      <c r="GD5" s="239">
        <v>9</v>
      </c>
      <c r="GE5" s="239"/>
      <c r="GF5" s="116">
        <f t="shared" si="78"/>
        <v>8.5</v>
      </c>
      <c r="GG5" s="117">
        <f t="shared" si="79"/>
        <v>8.5</v>
      </c>
      <c r="GH5" s="118" t="str">
        <f t="shared" si="80"/>
        <v>A</v>
      </c>
      <c r="GI5" s="119">
        <f t="shared" si="81"/>
        <v>4</v>
      </c>
      <c r="GJ5" s="119" t="str">
        <f t="shared" si="82"/>
        <v>4.0</v>
      </c>
      <c r="GK5" s="137">
        <v>4</v>
      </c>
      <c r="GL5" s="138">
        <v>4</v>
      </c>
      <c r="GM5" s="191">
        <v>8</v>
      </c>
      <c r="GN5" s="239">
        <v>8</v>
      </c>
      <c r="GO5" s="324"/>
      <c r="GP5" s="116">
        <f t="shared" si="83"/>
        <v>8</v>
      </c>
      <c r="GQ5" s="117">
        <f t="shared" si="84"/>
        <v>8</v>
      </c>
      <c r="GR5" s="118" t="str">
        <f t="shared" si="85"/>
        <v>B+</v>
      </c>
      <c r="GS5" s="119">
        <f t="shared" si="86"/>
        <v>3.5</v>
      </c>
      <c r="GT5" s="119" t="str">
        <f t="shared" si="87"/>
        <v>3.5</v>
      </c>
      <c r="GU5" s="137">
        <v>2</v>
      </c>
      <c r="GV5" s="138">
        <v>2</v>
      </c>
      <c r="GW5" s="209">
        <v>7.3</v>
      </c>
      <c r="GX5" s="239">
        <v>8</v>
      </c>
      <c r="GY5" s="239"/>
      <c r="GZ5" s="116">
        <f t="shared" si="88"/>
        <v>7.7</v>
      </c>
      <c r="HA5" s="117">
        <f t="shared" si="89"/>
        <v>7.7</v>
      </c>
      <c r="HB5" s="118" t="str">
        <f t="shared" si="90"/>
        <v>B</v>
      </c>
      <c r="HC5" s="119">
        <f t="shared" si="91"/>
        <v>3</v>
      </c>
      <c r="HD5" s="119" t="str">
        <f t="shared" si="92"/>
        <v>3.0</v>
      </c>
      <c r="HE5" s="137">
        <v>2</v>
      </c>
      <c r="HF5" s="138">
        <v>2</v>
      </c>
      <c r="HG5" s="148">
        <v>5.3</v>
      </c>
      <c r="HH5" s="239">
        <v>5</v>
      </c>
      <c r="HI5" s="239"/>
      <c r="HJ5" s="116">
        <f t="shared" si="93"/>
        <v>5.0999999999999996</v>
      </c>
      <c r="HK5" s="117">
        <f t="shared" si="94"/>
        <v>5.0999999999999996</v>
      </c>
      <c r="HL5" s="118" t="str">
        <f t="shared" si="95"/>
        <v>D+</v>
      </c>
      <c r="HM5" s="119">
        <f t="shared" si="96"/>
        <v>1.5</v>
      </c>
      <c r="HN5" s="119" t="str">
        <f t="shared" si="97"/>
        <v>1.5</v>
      </c>
      <c r="HO5" s="137">
        <v>3</v>
      </c>
      <c r="HP5" s="138">
        <v>3</v>
      </c>
      <c r="HQ5" s="148">
        <v>8</v>
      </c>
      <c r="HR5" s="239">
        <v>8</v>
      </c>
      <c r="HS5" s="215"/>
      <c r="HT5" s="116">
        <f t="shared" si="98"/>
        <v>8</v>
      </c>
      <c r="HU5" s="117">
        <f t="shared" si="99"/>
        <v>8</v>
      </c>
      <c r="HV5" s="118" t="str">
        <f t="shared" si="100"/>
        <v>B+</v>
      </c>
      <c r="HW5" s="119">
        <f t="shared" si="101"/>
        <v>3.5</v>
      </c>
      <c r="HX5" s="119" t="str">
        <f t="shared" si="102"/>
        <v>3.5</v>
      </c>
      <c r="HY5" s="137">
        <v>3</v>
      </c>
      <c r="HZ5" s="138">
        <v>3</v>
      </c>
      <c r="IA5" s="148">
        <v>8</v>
      </c>
      <c r="IB5" s="189">
        <v>8</v>
      </c>
      <c r="IC5" s="130"/>
      <c r="ID5" s="116">
        <f t="shared" si="103"/>
        <v>8</v>
      </c>
      <c r="IE5" s="117">
        <f t="shared" si="104"/>
        <v>8</v>
      </c>
      <c r="IF5" s="118" t="str">
        <f t="shared" si="105"/>
        <v>B+</v>
      </c>
      <c r="IG5" s="119">
        <f t="shared" si="106"/>
        <v>3.5</v>
      </c>
      <c r="IH5" s="119" t="str">
        <f t="shared" si="107"/>
        <v>3.5</v>
      </c>
      <c r="II5" s="137">
        <v>3</v>
      </c>
      <c r="IJ5" s="138">
        <v>3</v>
      </c>
      <c r="IK5" s="148">
        <v>8</v>
      </c>
      <c r="IL5" s="239">
        <v>6</v>
      </c>
      <c r="IM5" s="239"/>
      <c r="IN5" s="116">
        <f t="shared" si="108"/>
        <v>6.8</v>
      </c>
      <c r="IO5" s="117">
        <f t="shared" si="109"/>
        <v>6.8</v>
      </c>
      <c r="IP5" s="118" t="str">
        <f t="shared" si="110"/>
        <v>C+</v>
      </c>
      <c r="IQ5" s="119">
        <f t="shared" si="111"/>
        <v>2.5</v>
      </c>
      <c r="IR5" s="119" t="str">
        <f t="shared" si="112"/>
        <v>2.5</v>
      </c>
      <c r="IS5" s="137">
        <v>1</v>
      </c>
      <c r="IT5" s="138">
        <v>1</v>
      </c>
      <c r="IU5" s="301">
        <f t="shared" si="113"/>
        <v>18</v>
      </c>
      <c r="IV5" s="310">
        <f t="shared" si="114"/>
        <v>3.1666666666666665</v>
      </c>
      <c r="IW5" s="312" t="str">
        <f t="shared" si="115"/>
        <v>3.17</v>
      </c>
      <c r="IX5" s="130"/>
      <c r="IY5" s="130"/>
      <c r="IZ5" s="130"/>
      <c r="JA5" s="130"/>
      <c r="JB5" s="130"/>
      <c r="JC5" s="130"/>
      <c r="JD5" s="130"/>
      <c r="JE5" s="130"/>
      <c r="JF5" s="130"/>
      <c r="JG5" s="131"/>
    </row>
    <row r="6" spans="1:267" ht="18">
      <c r="A6" s="22">
        <v>6</v>
      </c>
      <c r="B6" s="22" t="s">
        <v>378</v>
      </c>
      <c r="C6" s="36" t="s">
        <v>392</v>
      </c>
      <c r="D6" s="57" t="s">
        <v>393</v>
      </c>
      <c r="E6" s="2" t="s">
        <v>28</v>
      </c>
      <c r="F6" s="2"/>
      <c r="G6" s="55" t="s">
        <v>394</v>
      </c>
      <c r="H6" s="37" t="s">
        <v>36</v>
      </c>
      <c r="I6" s="22" t="s">
        <v>46</v>
      </c>
      <c r="J6" s="22" t="s">
        <v>37</v>
      </c>
      <c r="K6" s="38" t="s">
        <v>38</v>
      </c>
      <c r="L6" s="372"/>
      <c r="M6" s="38"/>
      <c r="N6" s="38"/>
      <c r="O6" s="38"/>
      <c r="P6" s="38"/>
      <c r="Q6" s="38"/>
      <c r="R6" s="38"/>
      <c r="S6" s="38"/>
      <c r="T6" s="38"/>
      <c r="U6" s="38"/>
      <c r="V6" s="38"/>
      <c r="W6" s="38"/>
      <c r="X6" s="38"/>
      <c r="Y6" s="38"/>
      <c r="Z6" s="38"/>
      <c r="AA6" s="38"/>
      <c r="AB6" s="38"/>
      <c r="AC6" s="38"/>
      <c r="AD6" s="38"/>
      <c r="AE6" s="38"/>
      <c r="AF6" s="38"/>
      <c r="AG6" s="38"/>
      <c r="AH6" s="38"/>
      <c r="AI6" s="38"/>
      <c r="AJ6" s="38"/>
      <c r="AK6" s="38"/>
      <c r="AL6" s="38"/>
      <c r="AM6" s="38"/>
      <c r="AN6" s="38"/>
      <c r="AO6" s="38"/>
      <c r="AP6" s="38"/>
      <c r="AQ6" s="38"/>
      <c r="AR6" s="38"/>
      <c r="AS6" s="38"/>
      <c r="AT6" s="38"/>
      <c r="AU6" s="38"/>
      <c r="AV6" s="6">
        <v>6</v>
      </c>
      <c r="AW6" s="3" t="str">
        <f t="shared" si="0"/>
        <v>C</v>
      </c>
      <c r="AX6" s="4">
        <f t="shared" si="1"/>
        <v>2</v>
      </c>
      <c r="AY6" s="13" t="str">
        <f t="shared" si="2"/>
        <v>2.0</v>
      </c>
      <c r="AZ6" s="15">
        <v>6</v>
      </c>
      <c r="BA6" s="3" t="str">
        <f t="shared" si="3"/>
        <v>C</v>
      </c>
      <c r="BB6" s="4">
        <f t="shared" si="4"/>
        <v>2</v>
      </c>
      <c r="BC6" s="122" t="str">
        <f t="shared" si="5"/>
        <v>2.0</v>
      </c>
      <c r="BD6" s="259">
        <v>5.8</v>
      </c>
      <c r="BE6" s="230">
        <v>3</v>
      </c>
      <c r="BF6" s="230"/>
      <c r="BG6" s="116">
        <f t="shared" si="6"/>
        <v>4.0999999999999996</v>
      </c>
      <c r="BH6" s="117">
        <f t="shared" si="7"/>
        <v>4.0999999999999996</v>
      </c>
      <c r="BI6" s="118" t="str">
        <f t="shared" si="8"/>
        <v>D</v>
      </c>
      <c r="BJ6" s="119">
        <f t="shared" si="9"/>
        <v>1</v>
      </c>
      <c r="BK6" s="119" t="str">
        <f t="shared" si="10"/>
        <v>1.0</v>
      </c>
      <c r="BL6" s="137">
        <v>4</v>
      </c>
      <c r="BM6" s="138">
        <v>4</v>
      </c>
      <c r="BN6" s="200">
        <v>7</v>
      </c>
      <c r="BO6" s="225">
        <v>4</v>
      </c>
      <c r="BP6" s="225"/>
      <c r="BQ6" s="116">
        <f t="shared" si="11"/>
        <v>5.2</v>
      </c>
      <c r="BR6" s="117">
        <f t="shared" si="12"/>
        <v>5.2</v>
      </c>
      <c r="BS6" s="118" t="str">
        <f t="shared" si="13"/>
        <v>D+</v>
      </c>
      <c r="BT6" s="119">
        <f t="shared" si="14"/>
        <v>1.5</v>
      </c>
      <c r="BU6" s="119" t="str">
        <f t="shared" si="15"/>
        <v>1.5</v>
      </c>
      <c r="BV6" s="137">
        <v>2</v>
      </c>
      <c r="BW6" s="138">
        <v>2</v>
      </c>
      <c r="BX6" s="148">
        <v>7.7</v>
      </c>
      <c r="BY6" s="189">
        <v>5</v>
      </c>
      <c r="BZ6" s="189"/>
      <c r="CA6" s="116">
        <f t="shared" si="16"/>
        <v>6.1</v>
      </c>
      <c r="CB6" s="117">
        <f t="shared" si="17"/>
        <v>6.1</v>
      </c>
      <c r="CC6" s="118" t="str">
        <f t="shared" si="18"/>
        <v>C</v>
      </c>
      <c r="CD6" s="119">
        <f t="shared" si="19"/>
        <v>2</v>
      </c>
      <c r="CE6" s="119" t="str">
        <f t="shared" si="20"/>
        <v>2.0</v>
      </c>
      <c r="CF6" s="137">
        <v>1</v>
      </c>
      <c r="CG6" s="138">
        <v>1</v>
      </c>
      <c r="CH6" s="212">
        <v>7</v>
      </c>
      <c r="CI6" s="230">
        <v>5</v>
      </c>
      <c r="CJ6" s="230"/>
      <c r="CK6" s="116">
        <f t="shared" si="21"/>
        <v>5.8</v>
      </c>
      <c r="CL6" s="117">
        <f t="shared" si="22"/>
        <v>5.8</v>
      </c>
      <c r="CM6" s="118" t="str">
        <f t="shared" si="23"/>
        <v>C</v>
      </c>
      <c r="CN6" s="119">
        <f t="shared" si="24"/>
        <v>2</v>
      </c>
      <c r="CO6" s="119" t="str">
        <f t="shared" si="25"/>
        <v>2.0</v>
      </c>
      <c r="CP6" s="137">
        <v>2</v>
      </c>
      <c r="CQ6" s="138">
        <v>2</v>
      </c>
      <c r="CR6" s="248">
        <v>5.7</v>
      </c>
      <c r="CS6" s="321">
        <v>6</v>
      </c>
      <c r="CT6" s="321"/>
      <c r="CU6" s="116">
        <f t="shared" si="34"/>
        <v>5.9</v>
      </c>
      <c r="CV6" s="117">
        <f t="shared" si="35"/>
        <v>5.9</v>
      </c>
      <c r="CW6" s="118" t="str">
        <f t="shared" si="36"/>
        <v>C</v>
      </c>
      <c r="CX6" s="119">
        <f t="shared" si="37"/>
        <v>2</v>
      </c>
      <c r="CY6" s="119" t="str">
        <f t="shared" si="26"/>
        <v>2.0</v>
      </c>
      <c r="CZ6" s="137">
        <v>2</v>
      </c>
      <c r="DA6" s="268">
        <v>2</v>
      </c>
      <c r="DB6" s="148">
        <v>6</v>
      </c>
      <c r="DC6" s="239">
        <v>6</v>
      </c>
      <c r="DD6" s="239"/>
      <c r="DE6" s="116">
        <f t="shared" si="27"/>
        <v>6</v>
      </c>
      <c r="DF6" s="117">
        <f t="shared" si="28"/>
        <v>6</v>
      </c>
      <c r="DG6" s="118" t="str">
        <f t="shared" si="29"/>
        <v>C</v>
      </c>
      <c r="DH6" s="119">
        <f t="shared" si="30"/>
        <v>2</v>
      </c>
      <c r="DI6" s="119" t="str">
        <f t="shared" si="31"/>
        <v>2.0</v>
      </c>
      <c r="DJ6" s="137">
        <v>2</v>
      </c>
      <c r="DK6" s="138">
        <v>2</v>
      </c>
      <c r="DL6" s="301">
        <f t="shared" si="38"/>
        <v>13</v>
      </c>
      <c r="DM6" s="310">
        <f t="shared" si="39"/>
        <v>1.6153846153846154</v>
      </c>
      <c r="DN6" s="312" t="str">
        <f t="shared" si="32"/>
        <v>1.62</v>
      </c>
      <c r="DO6" s="296" t="str">
        <f t="shared" si="40"/>
        <v>Lên lớp</v>
      </c>
      <c r="DP6" s="297">
        <f t="shared" si="41"/>
        <v>13</v>
      </c>
      <c r="DQ6" s="298">
        <f t="shared" si="42"/>
        <v>1.6153846153846154</v>
      </c>
      <c r="DR6" s="296" t="str">
        <f t="shared" si="43"/>
        <v>Lên lớp</v>
      </c>
      <c r="DT6" s="212">
        <v>5.6</v>
      </c>
      <c r="DU6" s="225">
        <v>6</v>
      </c>
      <c r="DV6" s="130"/>
      <c r="DW6" s="116">
        <f t="shared" si="44"/>
        <v>5.8</v>
      </c>
      <c r="DX6" s="117">
        <f t="shared" si="45"/>
        <v>5.8</v>
      </c>
      <c r="DY6" s="118" t="str">
        <f t="shared" si="46"/>
        <v>C</v>
      </c>
      <c r="DZ6" s="119">
        <f t="shared" si="47"/>
        <v>2</v>
      </c>
      <c r="EA6" s="119" t="str">
        <f t="shared" si="48"/>
        <v>2.0</v>
      </c>
      <c r="EB6" s="137">
        <v>3</v>
      </c>
      <c r="EC6" s="138">
        <v>3</v>
      </c>
      <c r="ED6" s="209">
        <v>5</v>
      </c>
      <c r="EE6" s="189">
        <v>5</v>
      </c>
      <c r="EF6" s="189"/>
      <c r="EG6" s="116">
        <f t="shared" si="49"/>
        <v>5</v>
      </c>
      <c r="EH6" s="117">
        <f t="shared" si="50"/>
        <v>5</v>
      </c>
      <c r="EI6" s="118" t="str">
        <f t="shared" si="51"/>
        <v>D+</v>
      </c>
      <c r="EJ6" s="119">
        <f t="shared" si="52"/>
        <v>1.5</v>
      </c>
      <c r="EK6" s="119" t="str">
        <f t="shared" si="53"/>
        <v>1.5</v>
      </c>
      <c r="EL6" s="137">
        <v>3</v>
      </c>
      <c r="EM6" s="138">
        <v>3</v>
      </c>
      <c r="EN6" s="200">
        <v>6.6</v>
      </c>
      <c r="EO6" s="189">
        <v>9</v>
      </c>
      <c r="EP6" s="189"/>
      <c r="EQ6" s="116">
        <f t="shared" si="54"/>
        <v>8</v>
      </c>
      <c r="ER6" s="117">
        <f t="shared" si="55"/>
        <v>8</v>
      </c>
      <c r="ES6" s="118" t="str">
        <f t="shared" si="56"/>
        <v>B+</v>
      </c>
      <c r="ET6" s="119">
        <f t="shared" si="57"/>
        <v>3.5</v>
      </c>
      <c r="EU6" s="119" t="str">
        <f t="shared" si="33"/>
        <v>3.5</v>
      </c>
      <c r="EV6" s="137">
        <v>3</v>
      </c>
      <c r="EW6" s="268">
        <v>3</v>
      </c>
      <c r="EX6" s="209">
        <v>6.2</v>
      </c>
      <c r="EY6" s="225">
        <v>7</v>
      </c>
      <c r="EZ6" s="225"/>
      <c r="FA6" s="116">
        <f t="shared" si="58"/>
        <v>6.7</v>
      </c>
      <c r="FB6" s="117">
        <f t="shared" si="59"/>
        <v>6.7</v>
      </c>
      <c r="FC6" s="118" t="str">
        <f t="shared" si="60"/>
        <v>C+</v>
      </c>
      <c r="FD6" s="119">
        <f t="shared" si="61"/>
        <v>2.5</v>
      </c>
      <c r="FE6" s="119" t="str">
        <f t="shared" si="62"/>
        <v>2.5</v>
      </c>
      <c r="FF6" s="137">
        <v>3</v>
      </c>
      <c r="FG6" s="138">
        <v>3</v>
      </c>
      <c r="FH6" s="148">
        <v>6.2</v>
      </c>
      <c r="FI6" s="189">
        <v>8</v>
      </c>
      <c r="FJ6" s="189"/>
      <c r="FK6" s="116">
        <f t="shared" si="63"/>
        <v>7.3</v>
      </c>
      <c r="FL6" s="117">
        <f t="shared" si="64"/>
        <v>7.3</v>
      </c>
      <c r="FM6" s="118" t="str">
        <f t="shared" si="65"/>
        <v>B</v>
      </c>
      <c r="FN6" s="119">
        <f t="shared" si="66"/>
        <v>3</v>
      </c>
      <c r="FO6" s="119" t="str">
        <f t="shared" si="67"/>
        <v>3.0</v>
      </c>
      <c r="FP6" s="137">
        <v>3</v>
      </c>
      <c r="FQ6" s="138">
        <v>3</v>
      </c>
      <c r="FR6" s="301">
        <f t="shared" si="68"/>
        <v>15</v>
      </c>
      <c r="FS6" s="310">
        <f t="shared" si="69"/>
        <v>2.5</v>
      </c>
      <c r="FT6" s="312" t="str">
        <f t="shared" si="70"/>
        <v>2.50</v>
      </c>
      <c r="FU6" s="189" t="str">
        <f t="shared" si="71"/>
        <v>Lên lớp</v>
      </c>
      <c r="FV6" s="526">
        <f t="shared" si="72"/>
        <v>28</v>
      </c>
      <c r="FW6" s="310">
        <f t="shared" si="73"/>
        <v>2.0892857142857144</v>
      </c>
      <c r="FX6" s="312" t="str">
        <f t="shared" si="74"/>
        <v>2.09</v>
      </c>
      <c r="FY6" s="527">
        <f t="shared" si="75"/>
        <v>28</v>
      </c>
      <c r="FZ6" s="528">
        <f t="shared" si="76"/>
        <v>2.0892857142857144</v>
      </c>
      <c r="GA6" s="529" t="str">
        <f t="shared" si="77"/>
        <v>Lên lớp</v>
      </c>
      <c r="GB6" s="131"/>
      <c r="GC6" s="148">
        <v>6.7</v>
      </c>
      <c r="GD6" s="239">
        <v>7</v>
      </c>
      <c r="GE6" s="239"/>
      <c r="GF6" s="116">
        <f t="shared" si="78"/>
        <v>6.9</v>
      </c>
      <c r="GG6" s="117">
        <f t="shared" si="79"/>
        <v>6.9</v>
      </c>
      <c r="GH6" s="118" t="str">
        <f t="shared" si="80"/>
        <v>C+</v>
      </c>
      <c r="GI6" s="119">
        <f t="shared" si="81"/>
        <v>2.5</v>
      </c>
      <c r="GJ6" s="119" t="str">
        <f t="shared" si="82"/>
        <v>2.5</v>
      </c>
      <c r="GK6" s="137">
        <v>4</v>
      </c>
      <c r="GL6" s="138">
        <v>4</v>
      </c>
      <c r="GM6" s="191">
        <v>6</v>
      </c>
      <c r="GN6" s="239">
        <v>8</v>
      </c>
      <c r="GO6" s="324"/>
      <c r="GP6" s="116">
        <f t="shared" si="83"/>
        <v>7.2</v>
      </c>
      <c r="GQ6" s="117">
        <f t="shared" si="84"/>
        <v>7.2</v>
      </c>
      <c r="GR6" s="118" t="str">
        <f t="shared" si="85"/>
        <v>B</v>
      </c>
      <c r="GS6" s="119">
        <f t="shared" si="86"/>
        <v>3</v>
      </c>
      <c r="GT6" s="119" t="str">
        <f t="shared" si="87"/>
        <v>3.0</v>
      </c>
      <c r="GU6" s="137">
        <v>2</v>
      </c>
      <c r="GV6" s="138">
        <v>2</v>
      </c>
      <c r="GW6" s="209">
        <v>7.2</v>
      </c>
      <c r="GX6" s="239">
        <v>7</v>
      </c>
      <c r="GY6" s="239"/>
      <c r="GZ6" s="116">
        <f t="shared" si="88"/>
        <v>7.1</v>
      </c>
      <c r="HA6" s="117">
        <f t="shared" si="89"/>
        <v>7.1</v>
      </c>
      <c r="HB6" s="118" t="str">
        <f t="shared" si="90"/>
        <v>B</v>
      </c>
      <c r="HC6" s="119">
        <f t="shared" si="91"/>
        <v>3</v>
      </c>
      <c r="HD6" s="119" t="str">
        <f t="shared" si="92"/>
        <v>3.0</v>
      </c>
      <c r="HE6" s="137">
        <v>2</v>
      </c>
      <c r="HF6" s="138">
        <v>2</v>
      </c>
      <c r="HG6" s="148">
        <v>5.3</v>
      </c>
      <c r="HH6" s="239">
        <v>6</v>
      </c>
      <c r="HI6" s="239"/>
      <c r="HJ6" s="116">
        <f t="shared" si="93"/>
        <v>5.7</v>
      </c>
      <c r="HK6" s="117">
        <f t="shared" si="94"/>
        <v>5.7</v>
      </c>
      <c r="HL6" s="118" t="str">
        <f t="shared" si="95"/>
        <v>C</v>
      </c>
      <c r="HM6" s="119">
        <f t="shared" si="96"/>
        <v>2</v>
      </c>
      <c r="HN6" s="119" t="str">
        <f t="shared" si="97"/>
        <v>2.0</v>
      </c>
      <c r="HO6" s="137">
        <v>3</v>
      </c>
      <c r="HP6" s="138">
        <v>3</v>
      </c>
      <c r="HQ6" s="148">
        <v>7.2</v>
      </c>
      <c r="HR6" s="239">
        <v>8</v>
      </c>
      <c r="HS6" s="215"/>
      <c r="HT6" s="116">
        <f t="shared" si="98"/>
        <v>7.7</v>
      </c>
      <c r="HU6" s="117">
        <f t="shared" si="99"/>
        <v>7.7</v>
      </c>
      <c r="HV6" s="118" t="str">
        <f t="shared" si="100"/>
        <v>B</v>
      </c>
      <c r="HW6" s="119">
        <f t="shared" si="101"/>
        <v>3</v>
      </c>
      <c r="HX6" s="119" t="str">
        <f t="shared" si="102"/>
        <v>3.0</v>
      </c>
      <c r="HY6" s="137">
        <v>3</v>
      </c>
      <c r="HZ6" s="138">
        <v>3</v>
      </c>
      <c r="IA6" s="148">
        <v>6</v>
      </c>
      <c r="IB6" s="189">
        <v>5</v>
      </c>
      <c r="IC6" s="130"/>
      <c r="ID6" s="116">
        <f t="shared" si="103"/>
        <v>5.4</v>
      </c>
      <c r="IE6" s="117">
        <f t="shared" si="104"/>
        <v>5.4</v>
      </c>
      <c r="IF6" s="118" t="str">
        <f t="shared" si="105"/>
        <v>D+</v>
      </c>
      <c r="IG6" s="119">
        <f t="shared" si="106"/>
        <v>1.5</v>
      </c>
      <c r="IH6" s="119" t="str">
        <f t="shared" si="107"/>
        <v>1.5</v>
      </c>
      <c r="II6" s="137">
        <v>3</v>
      </c>
      <c r="IJ6" s="138">
        <v>3</v>
      </c>
      <c r="IK6" s="148">
        <v>5.7</v>
      </c>
      <c r="IL6" s="239">
        <v>6</v>
      </c>
      <c r="IM6" s="239"/>
      <c r="IN6" s="116">
        <f t="shared" si="108"/>
        <v>5.9</v>
      </c>
      <c r="IO6" s="117">
        <f t="shared" si="109"/>
        <v>5.9</v>
      </c>
      <c r="IP6" s="118" t="str">
        <f t="shared" si="110"/>
        <v>C</v>
      </c>
      <c r="IQ6" s="119">
        <f t="shared" si="111"/>
        <v>2</v>
      </c>
      <c r="IR6" s="119" t="str">
        <f t="shared" si="112"/>
        <v>2.0</v>
      </c>
      <c r="IS6" s="137">
        <v>1</v>
      </c>
      <c r="IT6" s="138">
        <v>1</v>
      </c>
      <c r="IU6" s="301">
        <f t="shared" si="113"/>
        <v>18</v>
      </c>
      <c r="IV6" s="310">
        <f t="shared" si="114"/>
        <v>2.4166666666666665</v>
      </c>
      <c r="IW6" s="312" t="str">
        <f t="shared" si="115"/>
        <v>2.42</v>
      </c>
      <c r="IX6" s="130"/>
      <c r="IY6" s="130"/>
      <c r="IZ6" s="130"/>
      <c r="JA6" s="130"/>
      <c r="JB6" s="130"/>
      <c r="JC6" s="130"/>
      <c r="JD6" s="130"/>
      <c r="JE6" s="130"/>
      <c r="JF6" s="130"/>
      <c r="JG6" s="131"/>
    </row>
    <row r="7" spans="1:267" ht="18">
      <c r="A7" s="22">
        <v>7</v>
      </c>
      <c r="B7" s="22" t="s">
        <v>378</v>
      </c>
      <c r="C7" s="36" t="s">
        <v>395</v>
      </c>
      <c r="D7" s="57" t="s">
        <v>396</v>
      </c>
      <c r="E7" s="2" t="s">
        <v>397</v>
      </c>
      <c r="F7" s="2"/>
      <c r="G7" s="55" t="s">
        <v>398</v>
      </c>
      <c r="H7" s="37" t="s">
        <v>36</v>
      </c>
      <c r="I7" s="22" t="s">
        <v>399</v>
      </c>
      <c r="J7" s="22" t="s">
        <v>37</v>
      </c>
      <c r="K7" s="38" t="s">
        <v>38</v>
      </c>
      <c r="L7" s="372"/>
      <c r="M7" s="38"/>
      <c r="N7" s="38"/>
      <c r="O7" s="38"/>
      <c r="P7" s="38"/>
      <c r="Q7" s="38"/>
      <c r="R7" s="38"/>
      <c r="S7" s="38"/>
      <c r="T7" s="38"/>
      <c r="U7" s="38"/>
      <c r="V7" s="38"/>
      <c r="W7" s="38"/>
      <c r="X7" s="38"/>
      <c r="Y7" s="38"/>
      <c r="Z7" s="38"/>
      <c r="AA7" s="38"/>
      <c r="AB7" s="38"/>
      <c r="AC7" s="38"/>
      <c r="AD7" s="38"/>
      <c r="AE7" s="38"/>
      <c r="AF7" s="38"/>
      <c r="AG7" s="38"/>
      <c r="AH7" s="38"/>
      <c r="AI7" s="38"/>
      <c r="AJ7" s="38"/>
      <c r="AK7" s="38"/>
      <c r="AL7" s="38"/>
      <c r="AM7" s="38"/>
      <c r="AN7" s="38"/>
      <c r="AO7" s="38"/>
      <c r="AP7" s="38"/>
      <c r="AQ7" s="38"/>
      <c r="AR7" s="38"/>
      <c r="AS7" s="38"/>
      <c r="AT7" s="38"/>
      <c r="AU7" s="38"/>
      <c r="AV7" s="6">
        <v>6.3</v>
      </c>
      <c r="AW7" s="3" t="str">
        <f t="shared" si="0"/>
        <v>C</v>
      </c>
      <c r="AX7" s="4">
        <f t="shared" si="1"/>
        <v>2</v>
      </c>
      <c r="AY7" s="13" t="str">
        <f t="shared" si="2"/>
        <v>2.0</v>
      </c>
      <c r="AZ7" s="15">
        <v>7</v>
      </c>
      <c r="BA7" s="3" t="str">
        <f t="shared" si="3"/>
        <v>B</v>
      </c>
      <c r="BB7" s="4">
        <f t="shared" si="4"/>
        <v>3</v>
      </c>
      <c r="BC7" s="122" t="str">
        <f t="shared" si="5"/>
        <v>3.0</v>
      </c>
      <c r="BD7" s="259">
        <v>5.8</v>
      </c>
      <c r="BE7" s="230">
        <v>3</v>
      </c>
      <c r="BF7" s="230"/>
      <c r="BG7" s="116">
        <f t="shared" si="6"/>
        <v>4.0999999999999996</v>
      </c>
      <c r="BH7" s="117">
        <f t="shared" si="7"/>
        <v>4.0999999999999996</v>
      </c>
      <c r="BI7" s="118" t="str">
        <f t="shared" si="8"/>
        <v>D</v>
      </c>
      <c r="BJ7" s="119">
        <f t="shared" si="9"/>
        <v>1</v>
      </c>
      <c r="BK7" s="119" t="str">
        <f t="shared" si="10"/>
        <v>1.0</v>
      </c>
      <c r="BL7" s="137">
        <v>4</v>
      </c>
      <c r="BM7" s="138">
        <v>4</v>
      </c>
      <c r="BN7" s="200">
        <v>7</v>
      </c>
      <c r="BO7" s="226"/>
      <c r="BP7" s="225">
        <v>7</v>
      </c>
      <c r="BQ7" s="116">
        <f t="shared" si="11"/>
        <v>2.8</v>
      </c>
      <c r="BR7" s="117">
        <f t="shared" si="12"/>
        <v>7</v>
      </c>
      <c r="BS7" s="118" t="str">
        <f t="shared" si="13"/>
        <v>B</v>
      </c>
      <c r="BT7" s="119">
        <f t="shared" si="14"/>
        <v>3</v>
      </c>
      <c r="BU7" s="119" t="str">
        <f t="shared" si="15"/>
        <v>3.0</v>
      </c>
      <c r="BV7" s="137">
        <v>2</v>
      </c>
      <c r="BW7" s="138">
        <v>2</v>
      </c>
      <c r="BX7" s="148">
        <v>8</v>
      </c>
      <c r="BY7" s="189">
        <v>6</v>
      </c>
      <c r="BZ7" s="189"/>
      <c r="CA7" s="116">
        <f t="shared" si="16"/>
        <v>6.8</v>
      </c>
      <c r="CB7" s="117">
        <f t="shared" si="17"/>
        <v>6.8</v>
      </c>
      <c r="CC7" s="118" t="str">
        <f t="shared" si="18"/>
        <v>C+</v>
      </c>
      <c r="CD7" s="119">
        <f t="shared" si="19"/>
        <v>2.5</v>
      </c>
      <c r="CE7" s="119" t="str">
        <f t="shared" si="20"/>
        <v>2.5</v>
      </c>
      <c r="CF7" s="137">
        <v>1</v>
      </c>
      <c r="CG7" s="138">
        <v>1</v>
      </c>
      <c r="CH7" s="212">
        <v>7.3</v>
      </c>
      <c r="CI7" s="230">
        <v>6</v>
      </c>
      <c r="CJ7" s="230"/>
      <c r="CK7" s="116">
        <f t="shared" si="21"/>
        <v>6.5</v>
      </c>
      <c r="CL7" s="117">
        <f t="shared" si="22"/>
        <v>6.5</v>
      </c>
      <c r="CM7" s="118" t="str">
        <f t="shared" si="23"/>
        <v>C+</v>
      </c>
      <c r="CN7" s="119">
        <f t="shared" si="24"/>
        <v>2.5</v>
      </c>
      <c r="CO7" s="119" t="str">
        <f t="shared" si="25"/>
        <v>2.5</v>
      </c>
      <c r="CP7" s="137">
        <v>2</v>
      </c>
      <c r="CQ7" s="138">
        <v>2</v>
      </c>
      <c r="CR7" s="248">
        <v>7</v>
      </c>
      <c r="CS7" s="321">
        <v>5</v>
      </c>
      <c r="CT7" s="321"/>
      <c r="CU7" s="116">
        <f t="shared" si="34"/>
        <v>5.8</v>
      </c>
      <c r="CV7" s="117">
        <f t="shared" si="35"/>
        <v>5.8</v>
      </c>
      <c r="CW7" s="118" t="str">
        <f t="shared" si="36"/>
        <v>C</v>
      </c>
      <c r="CX7" s="119">
        <f t="shared" si="37"/>
        <v>2</v>
      </c>
      <c r="CY7" s="119" t="str">
        <f t="shared" si="26"/>
        <v>2.0</v>
      </c>
      <c r="CZ7" s="137">
        <v>2</v>
      </c>
      <c r="DA7" s="268">
        <v>2</v>
      </c>
      <c r="DB7" s="148">
        <v>6</v>
      </c>
      <c r="DC7" s="239">
        <v>7</v>
      </c>
      <c r="DD7" s="239"/>
      <c r="DE7" s="116">
        <f t="shared" si="27"/>
        <v>6.6</v>
      </c>
      <c r="DF7" s="117">
        <f t="shared" si="28"/>
        <v>6.6</v>
      </c>
      <c r="DG7" s="118" t="str">
        <f t="shared" si="29"/>
        <v>C+</v>
      </c>
      <c r="DH7" s="119">
        <f t="shared" si="30"/>
        <v>2.5</v>
      </c>
      <c r="DI7" s="119" t="str">
        <f t="shared" si="31"/>
        <v>2.5</v>
      </c>
      <c r="DJ7" s="137">
        <v>2</v>
      </c>
      <c r="DK7" s="138">
        <v>2</v>
      </c>
      <c r="DL7" s="301">
        <f t="shared" si="38"/>
        <v>13</v>
      </c>
      <c r="DM7" s="310">
        <f t="shared" si="39"/>
        <v>2.0384615384615383</v>
      </c>
      <c r="DN7" s="312" t="str">
        <f t="shared" si="32"/>
        <v>2.04</v>
      </c>
      <c r="DO7" s="296" t="str">
        <f t="shared" si="40"/>
        <v>Lên lớp</v>
      </c>
      <c r="DP7" s="297">
        <f t="shared" si="41"/>
        <v>13</v>
      </c>
      <c r="DQ7" s="298">
        <f t="shared" si="42"/>
        <v>2.0384615384615383</v>
      </c>
      <c r="DR7" s="296" t="str">
        <f t="shared" si="43"/>
        <v>Lên lớp</v>
      </c>
      <c r="DT7" s="212">
        <v>6.9</v>
      </c>
      <c r="DU7" s="225">
        <v>8</v>
      </c>
      <c r="DV7" s="130"/>
      <c r="DW7" s="116">
        <f t="shared" si="44"/>
        <v>7.6</v>
      </c>
      <c r="DX7" s="117">
        <f t="shared" si="45"/>
        <v>7.6</v>
      </c>
      <c r="DY7" s="118" t="str">
        <f t="shared" si="46"/>
        <v>B</v>
      </c>
      <c r="DZ7" s="119">
        <f t="shared" si="47"/>
        <v>3</v>
      </c>
      <c r="EA7" s="119" t="str">
        <f t="shared" si="48"/>
        <v>3.0</v>
      </c>
      <c r="EB7" s="137">
        <v>3</v>
      </c>
      <c r="EC7" s="138">
        <v>3</v>
      </c>
      <c r="ED7" s="209">
        <v>5.8</v>
      </c>
      <c r="EE7" s="189">
        <v>6</v>
      </c>
      <c r="EF7" s="189"/>
      <c r="EG7" s="116">
        <f t="shared" si="49"/>
        <v>5.9</v>
      </c>
      <c r="EH7" s="117">
        <f t="shared" si="50"/>
        <v>5.9</v>
      </c>
      <c r="EI7" s="118" t="str">
        <f t="shared" si="51"/>
        <v>C</v>
      </c>
      <c r="EJ7" s="119">
        <f t="shared" si="52"/>
        <v>2</v>
      </c>
      <c r="EK7" s="119" t="str">
        <f t="shared" si="53"/>
        <v>2.0</v>
      </c>
      <c r="EL7" s="137">
        <v>3</v>
      </c>
      <c r="EM7" s="138">
        <v>3</v>
      </c>
      <c r="EN7" s="200">
        <v>8.4</v>
      </c>
      <c r="EO7" s="189">
        <v>8</v>
      </c>
      <c r="EP7" s="189"/>
      <c r="EQ7" s="116">
        <f t="shared" si="54"/>
        <v>8.1999999999999993</v>
      </c>
      <c r="ER7" s="117">
        <f t="shared" si="55"/>
        <v>8.1999999999999993</v>
      </c>
      <c r="ES7" s="118" t="str">
        <f t="shared" si="56"/>
        <v>B+</v>
      </c>
      <c r="ET7" s="119">
        <f t="shared" si="57"/>
        <v>3.5</v>
      </c>
      <c r="EU7" s="119" t="str">
        <f t="shared" si="33"/>
        <v>3.5</v>
      </c>
      <c r="EV7" s="137">
        <v>3</v>
      </c>
      <c r="EW7" s="268">
        <v>3</v>
      </c>
      <c r="EX7" s="209">
        <v>7.4</v>
      </c>
      <c r="EY7" s="225">
        <v>8</v>
      </c>
      <c r="EZ7" s="225"/>
      <c r="FA7" s="116">
        <f t="shared" si="58"/>
        <v>7.8</v>
      </c>
      <c r="FB7" s="117">
        <f t="shared" si="59"/>
        <v>7.8</v>
      </c>
      <c r="FC7" s="118" t="str">
        <f t="shared" si="60"/>
        <v>B</v>
      </c>
      <c r="FD7" s="119">
        <f t="shared" si="61"/>
        <v>3</v>
      </c>
      <c r="FE7" s="119" t="str">
        <f t="shared" si="62"/>
        <v>3.0</v>
      </c>
      <c r="FF7" s="137">
        <v>3</v>
      </c>
      <c r="FG7" s="138">
        <v>3</v>
      </c>
      <c r="FH7" s="148">
        <v>6.5</v>
      </c>
      <c r="FI7" s="189">
        <v>7</v>
      </c>
      <c r="FJ7" s="189"/>
      <c r="FK7" s="116">
        <f t="shared" si="63"/>
        <v>6.8</v>
      </c>
      <c r="FL7" s="117">
        <f t="shared" si="64"/>
        <v>6.8</v>
      </c>
      <c r="FM7" s="118" t="str">
        <f t="shared" si="65"/>
        <v>C+</v>
      </c>
      <c r="FN7" s="119">
        <f t="shared" si="66"/>
        <v>2.5</v>
      </c>
      <c r="FO7" s="119" t="str">
        <f t="shared" si="67"/>
        <v>2.5</v>
      </c>
      <c r="FP7" s="137">
        <v>3</v>
      </c>
      <c r="FQ7" s="138">
        <v>3</v>
      </c>
      <c r="FR7" s="301">
        <f t="shared" si="68"/>
        <v>15</v>
      </c>
      <c r="FS7" s="310">
        <f t="shared" si="69"/>
        <v>2.8</v>
      </c>
      <c r="FT7" s="312" t="str">
        <f t="shared" si="70"/>
        <v>2.80</v>
      </c>
      <c r="FU7" s="189" t="str">
        <f t="shared" si="71"/>
        <v>Lên lớp</v>
      </c>
      <c r="FV7" s="526">
        <f t="shared" si="72"/>
        <v>28</v>
      </c>
      <c r="FW7" s="310">
        <f t="shared" si="73"/>
        <v>2.4464285714285716</v>
      </c>
      <c r="FX7" s="312" t="str">
        <f t="shared" si="74"/>
        <v>2.45</v>
      </c>
      <c r="FY7" s="527">
        <f t="shared" si="75"/>
        <v>28</v>
      </c>
      <c r="FZ7" s="528">
        <f t="shared" si="76"/>
        <v>2.4464285714285716</v>
      </c>
      <c r="GA7" s="529" t="str">
        <f t="shared" si="77"/>
        <v>Lên lớp</v>
      </c>
      <c r="GB7" s="131"/>
      <c r="GC7" s="148">
        <v>6.6</v>
      </c>
      <c r="GD7" s="239">
        <v>6</v>
      </c>
      <c r="GE7" s="239"/>
      <c r="GF7" s="116">
        <f t="shared" si="78"/>
        <v>6.2</v>
      </c>
      <c r="GG7" s="117">
        <f t="shared" si="79"/>
        <v>6.2</v>
      </c>
      <c r="GH7" s="118" t="str">
        <f t="shared" si="80"/>
        <v>C</v>
      </c>
      <c r="GI7" s="119">
        <f t="shared" si="81"/>
        <v>2</v>
      </c>
      <c r="GJ7" s="119" t="str">
        <f t="shared" si="82"/>
        <v>2.0</v>
      </c>
      <c r="GK7" s="137">
        <v>4</v>
      </c>
      <c r="GL7" s="138">
        <v>4</v>
      </c>
      <c r="GM7" s="191">
        <v>6.7</v>
      </c>
      <c r="GN7" s="285"/>
      <c r="GO7" s="239">
        <v>7</v>
      </c>
      <c r="GP7" s="116">
        <f t="shared" si="83"/>
        <v>2.7</v>
      </c>
      <c r="GQ7" s="117">
        <f t="shared" si="84"/>
        <v>6.9</v>
      </c>
      <c r="GR7" s="118" t="str">
        <f t="shared" si="85"/>
        <v>C+</v>
      </c>
      <c r="GS7" s="119">
        <f t="shared" si="86"/>
        <v>2.5</v>
      </c>
      <c r="GT7" s="119" t="str">
        <f t="shared" si="87"/>
        <v>2.5</v>
      </c>
      <c r="GU7" s="137">
        <v>2</v>
      </c>
      <c r="GV7" s="138">
        <v>2</v>
      </c>
      <c r="GW7" s="209">
        <v>7.2</v>
      </c>
      <c r="GX7" s="239">
        <v>5</v>
      </c>
      <c r="GY7" s="239"/>
      <c r="GZ7" s="116">
        <f t="shared" si="88"/>
        <v>5.9</v>
      </c>
      <c r="HA7" s="117">
        <f t="shared" si="89"/>
        <v>5.9</v>
      </c>
      <c r="HB7" s="118" t="str">
        <f t="shared" si="90"/>
        <v>C</v>
      </c>
      <c r="HC7" s="119">
        <f t="shared" si="91"/>
        <v>2</v>
      </c>
      <c r="HD7" s="119" t="str">
        <f t="shared" si="92"/>
        <v>2.0</v>
      </c>
      <c r="HE7" s="137">
        <v>2</v>
      </c>
      <c r="HF7" s="138">
        <v>2</v>
      </c>
      <c r="HG7" s="148">
        <v>7.3</v>
      </c>
      <c r="HH7" s="239">
        <v>8</v>
      </c>
      <c r="HI7" s="239"/>
      <c r="HJ7" s="116">
        <f t="shared" si="93"/>
        <v>7.7</v>
      </c>
      <c r="HK7" s="117">
        <f t="shared" si="94"/>
        <v>7.7</v>
      </c>
      <c r="HL7" s="118" t="str">
        <f t="shared" si="95"/>
        <v>B</v>
      </c>
      <c r="HM7" s="119">
        <f t="shared" si="96"/>
        <v>3</v>
      </c>
      <c r="HN7" s="119" t="str">
        <f t="shared" si="97"/>
        <v>3.0</v>
      </c>
      <c r="HO7" s="137">
        <v>3</v>
      </c>
      <c r="HP7" s="138">
        <v>3</v>
      </c>
      <c r="HQ7" s="148">
        <v>7.2</v>
      </c>
      <c r="HR7" s="239">
        <v>7</v>
      </c>
      <c r="HS7" s="215"/>
      <c r="HT7" s="116">
        <f t="shared" si="98"/>
        <v>7.1</v>
      </c>
      <c r="HU7" s="117">
        <f t="shared" si="99"/>
        <v>7.1</v>
      </c>
      <c r="HV7" s="118" t="str">
        <f t="shared" si="100"/>
        <v>B</v>
      </c>
      <c r="HW7" s="119">
        <f t="shared" si="101"/>
        <v>3</v>
      </c>
      <c r="HX7" s="119" t="str">
        <f t="shared" si="102"/>
        <v>3.0</v>
      </c>
      <c r="HY7" s="137">
        <v>3</v>
      </c>
      <c r="HZ7" s="138">
        <v>3</v>
      </c>
      <c r="IA7" s="148">
        <v>6</v>
      </c>
      <c r="IB7" s="189">
        <v>6</v>
      </c>
      <c r="IC7" s="130"/>
      <c r="ID7" s="116">
        <f t="shared" si="103"/>
        <v>6</v>
      </c>
      <c r="IE7" s="117">
        <f t="shared" si="104"/>
        <v>6</v>
      </c>
      <c r="IF7" s="118" t="str">
        <f t="shared" si="105"/>
        <v>C</v>
      </c>
      <c r="IG7" s="119">
        <f t="shared" si="106"/>
        <v>2</v>
      </c>
      <c r="IH7" s="119" t="str">
        <f t="shared" si="107"/>
        <v>2.0</v>
      </c>
      <c r="II7" s="137">
        <v>3</v>
      </c>
      <c r="IJ7" s="138">
        <v>3</v>
      </c>
      <c r="IK7" s="148">
        <v>9</v>
      </c>
      <c r="IL7" s="239">
        <v>8</v>
      </c>
      <c r="IM7" s="239"/>
      <c r="IN7" s="116">
        <f t="shared" si="108"/>
        <v>8.4</v>
      </c>
      <c r="IO7" s="117">
        <f t="shared" si="109"/>
        <v>8.4</v>
      </c>
      <c r="IP7" s="118" t="str">
        <f t="shared" si="110"/>
        <v>B+</v>
      </c>
      <c r="IQ7" s="119">
        <f t="shared" si="111"/>
        <v>3.5</v>
      </c>
      <c r="IR7" s="119" t="str">
        <f t="shared" si="112"/>
        <v>3.5</v>
      </c>
      <c r="IS7" s="137">
        <v>1</v>
      </c>
      <c r="IT7" s="138">
        <v>1</v>
      </c>
      <c r="IU7" s="301">
        <f t="shared" si="113"/>
        <v>18</v>
      </c>
      <c r="IV7" s="310">
        <f t="shared" si="114"/>
        <v>2.4722222222222223</v>
      </c>
      <c r="IW7" s="312" t="str">
        <f t="shared" si="115"/>
        <v>2.47</v>
      </c>
      <c r="IX7" s="130"/>
      <c r="IY7" s="130"/>
      <c r="IZ7" s="130"/>
      <c r="JA7" s="130"/>
      <c r="JB7" s="130"/>
      <c r="JC7" s="130"/>
      <c r="JD7" s="130"/>
      <c r="JE7" s="130"/>
      <c r="JF7" s="130"/>
      <c r="JG7" s="131"/>
    </row>
    <row r="8" spans="1:267" ht="18">
      <c r="A8" s="22">
        <v>8</v>
      </c>
      <c r="B8" s="22" t="s">
        <v>378</v>
      </c>
      <c r="C8" s="36" t="s">
        <v>400</v>
      </c>
      <c r="D8" s="57" t="s">
        <v>401</v>
      </c>
      <c r="E8" s="2" t="s">
        <v>402</v>
      </c>
      <c r="F8" s="2"/>
      <c r="G8" s="55" t="s">
        <v>403</v>
      </c>
      <c r="H8" s="37" t="s">
        <v>47</v>
      </c>
      <c r="I8" s="22" t="s">
        <v>63</v>
      </c>
      <c r="J8" s="22" t="s">
        <v>37</v>
      </c>
      <c r="K8" s="38" t="s">
        <v>38</v>
      </c>
      <c r="L8" s="372"/>
      <c r="M8" s="38"/>
      <c r="N8" s="38"/>
      <c r="O8" s="38"/>
      <c r="P8" s="38"/>
      <c r="Q8" s="38"/>
      <c r="R8" s="38"/>
      <c r="S8" s="38"/>
      <c r="T8" s="38"/>
      <c r="U8" s="38"/>
      <c r="V8" s="38"/>
      <c r="W8" s="38"/>
      <c r="X8" s="38"/>
      <c r="Y8" s="38"/>
      <c r="Z8" s="38"/>
      <c r="AA8" s="38"/>
      <c r="AB8" s="38"/>
      <c r="AC8" s="38"/>
      <c r="AD8" s="38"/>
      <c r="AE8" s="38"/>
      <c r="AF8" s="38"/>
      <c r="AG8" s="38"/>
      <c r="AH8" s="38"/>
      <c r="AI8" s="38"/>
      <c r="AJ8" s="38"/>
      <c r="AK8" s="38"/>
      <c r="AL8" s="38"/>
      <c r="AM8" s="38"/>
      <c r="AN8" s="38"/>
      <c r="AO8" s="38"/>
      <c r="AP8" s="38"/>
      <c r="AQ8" s="38"/>
      <c r="AR8" s="38"/>
      <c r="AS8" s="38"/>
      <c r="AT8" s="38"/>
      <c r="AU8" s="38"/>
      <c r="AV8" s="6">
        <v>5.7</v>
      </c>
      <c r="AW8" s="3" t="str">
        <f t="shared" si="0"/>
        <v>C</v>
      </c>
      <c r="AX8" s="4">
        <f t="shared" si="1"/>
        <v>2</v>
      </c>
      <c r="AY8" s="13" t="str">
        <f t="shared" si="2"/>
        <v>2.0</v>
      </c>
      <c r="AZ8" s="15">
        <v>7</v>
      </c>
      <c r="BA8" s="3" t="str">
        <f t="shared" si="3"/>
        <v>B</v>
      </c>
      <c r="BB8" s="4">
        <f t="shared" si="4"/>
        <v>3</v>
      </c>
      <c r="BC8" s="122" t="str">
        <f t="shared" si="5"/>
        <v>3.0</v>
      </c>
      <c r="BD8" s="259">
        <v>5</v>
      </c>
      <c r="BE8" s="230">
        <v>3</v>
      </c>
      <c r="BF8" s="230">
        <v>5</v>
      </c>
      <c r="BG8" s="116">
        <f t="shared" si="6"/>
        <v>3.8</v>
      </c>
      <c r="BH8" s="117">
        <f t="shared" si="7"/>
        <v>5</v>
      </c>
      <c r="BI8" s="118" t="str">
        <f t="shared" si="8"/>
        <v>D+</v>
      </c>
      <c r="BJ8" s="119">
        <f t="shared" si="9"/>
        <v>1.5</v>
      </c>
      <c r="BK8" s="119" t="str">
        <f t="shared" si="10"/>
        <v>1.5</v>
      </c>
      <c r="BL8" s="137">
        <v>4</v>
      </c>
      <c r="BM8" s="138">
        <v>4</v>
      </c>
      <c r="BN8" s="200">
        <v>7</v>
      </c>
      <c r="BO8" s="225">
        <v>4</v>
      </c>
      <c r="BP8" s="225"/>
      <c r="BQ8" s="116">
        <f t="shared" si="11"/>
        <v>5.2</v>
      </c>
      <c r="BR8" s="117">
        <f t="shared" si="12"/>
        <v>5.2</v>
      </c>
      <c r="BS8" s="118" t="str">
        <f t="shared" si="13"/>
        <v>D+</v>
      </c>
      <c r="BT8" s="119">
        <f t="shared" si="14"/>
        <v>1.5</v>
      </c>
      <c r="BU8" s="119" t="str">
        <f t="shared" si="15"/>
        <v>1.5</v>
      </c>
      <c r="BV8" s="137">
        <v>2</v>
      </c>
      <c r="BW8" s="138">
        <v>2</v>
      </c>
      <c r="BX8" s="148">
        <v>6.7</v>
      </c>
      <c r="BY8" s="189">
        <v>6</v>
      </c>
      <c r="BZ8" s="189"/>
      <c r="CA8" s="116">
        <f t="shared" si="16"/>
        <v>6.3</v>
      </c>
      <c r="CB8" s="117">
        <f t="shared" si="17"/>
        <v>6.3</v>
      </c>
      <c r="CC8" s="118" t="str">
        <f t="shared" si="18"/>
        <v>C</v>
      </c>
      <c r="CD8" s="119">
        <f t="shared" si="19"/>
        <v>2</v>
      </c>
      <c r="CE8" s="119" t="str">
        <f t="shared" si="20"/>
        <v>2.0</v>
      </c>
      <c r="CF8" s="137">
        <v>1</v>
      </c>
      <c r="CG8" s="138">
        <v>1</v>
      </c>
      <c r="CH8" s="212">
        <v>8</v>
      </c>
      <c r="CI8" s="230">
        <v>6</v>
      </c>
      <c r="CJ8" s="230"/>
      <c r="CK8" s="116">
        <f t="shared" si="21"/>
        <v>6.8</v>
      </c>
      <c r="CL8" s="117">
        <f t="shared" si="22"/>
        <v>6.8</v>
      </c>
      <c r="CM8" s="118" t="str">
        <f t="shared" si="23"/>
        <v>C+</v>
      </c>
      <c r="CN8" s="119">
        <f t="shared" si="24"/>
        <v>2.5</v>
      </c>
      <c r="CO8" s="119" t="str">
        <f t="shared" si="25"/>
        <v>2.5</v>
      </c>
      <c r="CP8" s="137">
        <v>2</v>
      </c>
      <c r="CQ8" s="138">
        <v>2</v>
      </c>
      <c r="CR8" s="248">
        <v>6.7</v>
      </c>
      <c r="CS8" s="321">
        <v>8</v>
      </c>
      <c r="CT8" s="321"/>
      <c r="CU8" s="116">
        <f t="shared" si="34"/>
        <v>7.5</v>
      </c>
      <c r="CV8" s="117">
        <f t="shared" si="35"/>
        <v>7.5</v>
      </c>
      <c r="CW8" s="118" t="str">
        <f t="shared" si="36"/>
        <v>B</v>
      </c>
      <c r="CX8" s="119">
        <f t="shared" si="37"/>
        <v>3</v>
      </c>
      <c r="CY8" s="119" t="str">
        <f t="shared" si="26"/>
        <v>3.0</v>
      </c>
      <c r="CZ8" s="137">
        <v>2</v>
      </c>
      <c r="DA8" s="268">
        <v>2</v>
      </c>
      <c r="DB8" s="148">
        <v>7</v>
      </c>
      <c r="DC8" s="239">
        <v>7</v>
      </c>
      <c r="DD8" s="239"/>
      <c r="DE8" s="116">
        <f t="shared" si="27"/>
        <v>7</v>
      </c>
      <c r="DF8" s="117">
        <f t="shared" si="28"/>
        <v>7</v>
      </c>
      <c r="DG8" s="118" t="str">
        <f t="shared" si="29"/>
        <v>B</v>
      </c>
      <c r="DH8" s="119">
        <f t="shared" si="30"/>
        <v>3</v>
      </c>
      <c r="DI8" s="119" t="str">
        <f t="shared" si="31"/>
        <v>3.0</v>
      </c>
      <c r="DJ8" s="137">
        <v>2</v>
      </c>
      <c r="DK8" s="138">
        <v>2</v>
      </c>
      <c r="DL8" s="301">
        <f t="shared" si="38"/>
        <v>13</v>
      </c>
      <c r="DM8" s="310">
        <f t="shared" si="39"/>
        <v>2.1538461538461537</v>
      </c>
      <c r="DN8" s="312" t="str">
        <f t="shared" si="32"/>
        <v>2.15</v>
      </c>
      <c r="DO8" s="296" t="str">
        <f t="shared" si="40"/>
        <v>Lên lớp</v>
      </c>
      <c r="DP8" s="297">
        <f t="shared" si="41"/>
        <v>13</v>
      </c>
      <c r="DQ8" s="298">
        <f t="shared" si="42"/>
        <v>2.1538461538461537</v>
      </c>
      <c r="DR8" s="296" t="str">
        <f t="shared" si="43"/>
        <v>Lên lớp</v>
      </c>
      <c r="DT8" s="212">
        <v>8</v>
      </c>
      <c r="DU8" s="225">
        <v>6</v>
      </c>
      <c r="DV8" s="130"/>
      <c r="DW8" s="116">
        <f t="shared" si="44"/>
        <v>6.8</v>
      </c>
      <c r="DX8" s="117">
        <f t="shared" si="45"/>
        <v>6.8</v>
      </c>
      <c r="DY8" s="118" t="str">
        <f t="shared" si="46"/>
        <v>C+</v>
      </c>
      <c r="DZ8" s="119">
        <f t="shared" si="47"/>
        <v>2.5</v>
      </c>
      <c r="EA8" s="119" t="str">
        <f t="shared" si="48"/>
        <v>2.5</v>
      </c>
      <c r="EB8" s="137">
        <v>3</v>
      </c>
      <c r="EC8" s="138">
        <v>3</v>
      </c>
      <c r="ED8" s="209">
        <v>7.7</v>
      </c>
      <c r="EE8" s="189">
        <v>5</v>
      </c>
      <c r="EF8" s="189"/>
      <c r="EG8" s="116">
        <f t="shared" si="49"/>
        <v>6.1</v>
      </c>
      <c r="EH8" s="117">
        <f t="shared" si="50"/>
        <v>6.1</v>
      </c>
      <c r="EI8" s="118" t="str">
        <f t="shared" si="51"/>
        <v>C</v>
      </c>
      <c r="EJ8" s="119">
        <f t="shared" si="52"/>
        <v>2</v>
      </c>
      <c r="EK8" s="119" t="str">
        <f t="shared" si="53"/>
        <v>2.0</v>
      </c>
      <c r="EL8" s="137">
        <v>3</v>
      </c>
      <c r="EM8" s="138">
        <v>3</v>
      </c>
      <c r="EN8" s="200">
        <v>7.8</v>
      </c>
      <c r="EO8" s="189">
        <v>6</v>
      </c>
      <c r="EP8" s="189"/>
      <c r="EQ8" s="116">
        <f t="shared" si="54"/>
        <v>6.7</v>
      </c>
      <c r="ER8" s="117">
        <f t="shared" si="55"/>
        <v>6.7</v>
      </c>
      <c r="ES8" s="118" t="str">
        <f t="shared" si="56"/>
        <v>C+</v>
      </c>
      <c r="ET8" s="119">
        <f t="shared" si="57"/>
        <v>2.5</v>
      </c>
      <c r="EU8" s="119" t="str">
        <f t="shared" si="33"/>
        <v>2.5</v>
      </c>
      <c r="EV8" s="137">
        <v>3</v>
      </c>
      <c r="EW8" s="268">
        <v>3</v>
      </c>
      <c r="EX8" s="209">
        <v>5.8</v>
      </c>
      <c r="EY8" s="225">
        <v>5</v>
      </c>
      <c r="EZ8" s="225"/>
      <c r="FA8" s="116">
        <f t="shared" si="58"/>
        <v>5.3</v>
      </c>
      <c r="FB8" s="117">
        <f t="shared" si="59"/>
        <v>5.3</v>
      </c>
      <c r="FC8" s="118" t="str">
        <f t="shared" si="60"/>
        <v>D+</v>
      </c>
      <c r="FD8" s="119">
        <f t="shared" si="61"/>
        <v>1.5</v>
      </c>
      <c r="FE8" s="119" t="str">
        <f t="shared" si="62"/>
        <v>1.5</v>
      </c>
      <c r="FF8" s="137">
        <v>3</v>
      </c>
      <c r="FG8" s="138">
        <v>3</v>
      </c>
      <c r="FH8" s="148">
        <v>7.2</v>
      </c>
      <c r="FI8" s="189">
        <v>5</v>
      </c>
      <c r="FJ8" s="189"/>
      <c r="FK8" s="116">
        <f t="shared" si="63"/>
        <v>5.9</v>
      </c>
      <c r="FL8" s="117">
        <f t="shared" si="64"/>
        <v>5.9</v>
      </c>
      <c r="FM8" s="118" t="str">
        <f t="shared" si="65"/>
        <v>C</v>
      </c>
      <c r="FN8" s="119">
        <f t="shared" si="66"/>
        <v>2</v>
      </c>
      <c r="FO8" s="119" t="str">
        <f t="shared" si="67"/>
        <v>2.0</v>
      </c>
      <c r="FP8" s="137">
        <v>3</v>
      </c>
      <c r="FQ8" s="138">
        <v>3</v>
      </c>
      <c r="FR8" s="301">
        <f t="shared" si="68"/>
        <v>15</v>
      </c>
      <c r="FS8" s="310">
        <f t="shared" si="69"/>
        <v>2.1</v>
      </c>
      <c r="FT8" s="312" t="str">
        <f t="shared" si="70"/>
        <v>2.10</v>
      </c>
      <c r="FU8" s="189" t="str">
        <f t="shared" si="71"/>
        <v>Lên lớp</v>
      </c>
      <c r="FV8" s="526">
        <f t="shared" si="72"/>
        <v>28</v>
      </c>
      <c r="FW8" s="310">
        <f t="shared" si="73"/>
        <v>2.125</v>
      </c>
      <c r="FX8" s="312" t="str">
        <f t="shared" si="74"/>
        <v>2.13</v>
      </c>
      <c r="FY8" s="527">
        <f t="shared" si="75"/>
        <v>28</v>
      </c>
      <c r="FZ8" s="528">
        <f t="shared" si="76"/>
        <v>2.125</v>
      </c>
      <c r="GA8" s="529" t="str">
        <f t="shared" si="77"/>
        <v>Lên lớp</v>
      </c>
      <c r="GB8" s="131"/>
      <c r="GC8" s="148">
        <v>5.7</v>
      </c>
      <c r="GD8" s="239">
        <v>6</v>
      </c>
      <c r="GE8" s="239"/>
      <c r="GF8" s="116">
        <f t="shared" si="78"/>
        <v>5.9</v>
      </c>
      <c r="GG8" s="117">
        <f t="shared" si="79"/>
        <v>5.9</v>
      </c>
      <c r="GH8" s="118" t="str">
        <f t="shared" si="80"/>
        <v>C</v>
      </c>
      <c r="GI8" s="119">
        <f t="shared" si="81"/>
        <v>2</v>
      </c>
      <c r="GJ8" s="119" t="str">
        <f t="shared" si="82"/>
        <v>2.0</v>
      </c>
      <c r="GK8" s="137">
        <v>4</v>
      </c>
      <c r="GL8" s="138">
        <v>4</v>
      </c>
      <c r="GM8" s="191">
        <v>5.7</v>
      </c>
      <c r="GN8" s="239">
        <v>5</v>
      </c>
      <c r="GO8" s="324"/>
      <c r="GP8" s="116">
        <f t="shared" si="83"/>
        <v>5.3</v>
      </c>
      <c r="GQ8" s="117">
        <f t="shared" si="84"/>
        <v>5.3</v>
      </c>
      <c r="GR8" s="118" t="str">
        <f t="shared" si="85"/>
        <v>D+</v>
      </c>
      <c r="GS8" s="119">
        <f t="shared" si="86"/>
        <v>1.5</v>
      </c>
      <c r="GT8" s="119" t="str">
        <f t="shared" si="87"/>
        <v>1.5</v>
      </c>
      <c r="GU8" s="137">
        <v>2</v>
      </c>
      <c r="GV8" s="138">
        <v>2</v>
      </c>
      <c r="GW8" s="209">
        <v>7</v>
      </c>
      <c r="GX8" s="239">
        <v>6</v>
      </c>
      <c r="GY8" s="239"/>
      <c r="GZ8" s="116">
        <f t="shared" si="88"/>
        <v>6.4</v>
      </c>
      <c r="HA8" s="117">
        <f t="shared" si="89"/>
        <v>6.4</v>
      </c>
      <c r="HB8" s="118" t="str">
        <f t="shared" si="90"/>
        <v>C</v>
      </c>
      <c r="HC8" s="119">
        <f t="shared" si="91"/>
        <v>2</v>
      </c>
      <c r="HD8" s="119" t="str">
        <f t="shared" si="92"/>
        <v>2.0</v>
      </c>
      <c r="HE8" s="137">
        <v>2</v>
      </c>
      <c r="HF8" s="138">
        <v>2</v>
      </c>
      <c r="HG8" s="148">
        <v>5.7</v>
      </c>
      <c r="HH8" s="239">
        <v>5</v>
      </c>
      <c r="HI8" s="239"/>
      <c r="HJ8" s="116">
        <f t="shared" si="93"/>
        <v>5.3</v>
      </c>
      <c r="HK8" s="117">
        <f t="shared" si="94"/>
        <v>5.3</v>
      </c>
      <c r="HL8" s="118" t="str">
        <f t="shared" si="95"/>
        <v>D+</v>
      </c>
      <c r="HM8" s="119">
        <f t="shared" si="96"/>
        <v>1.5</v>
      </c>
      <c r="HN8" s="119" t="str">
        <f t="shared" si="97"/>
        <v>1.5</v>
      </c>
      <c r="HO8" s="137">
        <v>3</v>
      </c>
      <c r="HP8" s="138">
        <v>3</v>
      </c>
      <c r="HQ8" s="148">
        <v>7</v>
      </c>
      <c r="HR8" s="239">
        <v>6</v>
      </c>
      <c r="HS8" s="215"/>
      <c r="HT8" s="116">
        <f t="shared" si="98"/>
        <v>6.4</v>
      </c>
      <c r="HU8" s="117">
        <f t="shared" si="99"/>
        <v>6.4</v>
      </c>
      <c r="HV8" s="118" t="str">
        <f t="shared" si="100"/>
        <v>C</v>
      </c>
      <c r="HW8" s="119">
        <f t="shared" si="101"/>
        <v>2</v>
      </c>
      <c r="HX8" s="119" t="str">
        <f t="shared" si="102"/>
        <v>2.0</v>
      </c>
      <c r="HY8" s="137">
        <v>3</v>
      </c>
      <c r="HZ8" s="138">
        <v>3</v>
      </c>
      <c r="IA8" s="148">
        <v>6.7</v>
      </c>
      <c r="IB8" s="189">
        <v>7</v>
      </c>
      <c r="IC8" s="130"/>
      <c r="ID8" s="116">
        <f t="shared" si="103"/>
        <v>6.9</v>
      </c>
      <c r="IE8" s="117">
        <f t="shared" si="104"/>
        <v>6.9</v>
      </c>
      <c r="IF8" s="118" t="str">
        <f t="shared" si="105"/>
        <v>C+</v>
      </c>
      <c r="IG8" s="119">
        <f t="shared" si="106"/>
        <v>2.5</v>
      </c>
      <c r="IH8" s="119" t="str">
        <f t="shared" si="107"/>
        <v>2.5</v>
      </c>
      <c r="II8" s="137">
        <v>3</v>
      </c>
      <c r="IJ8" s="138">
        <v>3</v>
      </c>
      <c r="IK8" s="148">
        <v>6</v>
      </c>
      <c r="IL8" s="239">
        <v>1</v>
      </c>
      <c r="IM8" s="239">
        <v>5</v>
      </c>
      <c r="IN8" s="116">
        <f t="shared" si="108"/>
        <v>3</v>
      </c>
      <c r="IO8" s="117">
        <f t="shared" si="109"/>
        <v>5.4</v>
      </c>
      <c r="IP8" s="118" t="str">
        <f t="shared" si="110"/>
        <v>D+</v>
      </c>
      <c r="IQ8" s="119">
        <f t="shared" si="111"/>
        <v>1.5</v>
      </c>
      <c r="IR8" s="119" t="str">
        <f t="shared" si="112"/>
        <v>1.5</v>
      </c>
      <c r="IS8" s="137">
        <v>1</v>
      </c>
      <c r="IT8" s="138">
        <v>1</v>
      </c>
      <c r="IU8" s="301">
        <f t="shared" si="113"/>
        <v>18</v>
      </c>
      <c r="IV8" s="310">
        <f t="shared" si="114"/>
        <v>1.9166666666666667</v>
      </c>
      <c r="IW8" s="312" t="str">
        <f t="shared" si="115"/>
        <v>1.92</v>
      </c>
      <c r="IX8" s="130"/>
      <c r="IY8" s="130"/>
      <c r="IZ8" s="130"/>
      <c r="JA8" s="130"/>
      <c r="JB8" s="130"/>
      <c r="JC8" s="130"/>
      <c r="JD8" s="130"/>
      <c r="JE8" s="130"/>
      <c r="JF8" s="130"/>
      <c r="JG8" s="131"/>
    </row>
    <row r="9" spans="1:267" ht="18">
      <c r="A9" s="22">
        <v>9</v>
      </c>
      <c r="B9" s="22" t="s">
        <v>378</v>
      </c>
      <c r="C9" s="36" t="s">
        <v>404</v>
      </c>
      <c r="D9" s="57" t="s">
        <v>334</v>
      </c>
      <c r="E9" s="2" t="s">
        <v>20</v>
      </c>
      <c r="F9" s="2"/>
      <c r="G9" s="55" t="s">
        <v>405</v>
      </c>
      <c r="H9" s="37" t="s">
        <v>36</v>
      </c>
      <c r="I9" s="22" t="s">
        <v>46</v>
      </c>
      <c r="J9" s="22" t="s">
        <v>37</v>
      </c>
      <c r="K9" s="38" t="s">
        <v>38</v>
      </c>
      <c r="L9" s="372"/>
      <c r="M9" s="38"/>
      <c r="N9" s="38"/>
      <c r="O9" s="38"/>
      <c r="P9" s="38"/>
      <c r="Q9" s="38"/>
      <c r="R9" s="38"/>
      <c r="S9" s="38"/>
      <c r="T9" s="38"/>
      <c r="U9" s="38"/>
      <c r="V9" s="38"/>
      <c r="W9" s="38"/>
      <c r="X9" s="38"/>
      <c r="Y9" s="38"/>
      <c r="Z9" s="38"/>
      <c r="AA9" s="38"/>
      <c r="AB9" s="38"/>
      <c r="AC9" s="38"/>
      <c r="AD9" s="38"/>
      <c r="AE9" s="38"/>
      <c r="AF9" s="38"/>
      <c r="AG9" s="38"/>
      <c r="AH9" s="38"/>
      <c r="AI9" s="38"/>
      <c r="AJ9" s="38"/>
      <c r="AK9" s="38"/>
      <c r="AL9" s="38"/>
      <c r="AM9" s="38"/>
      <c r="AN9" s="38"/>
      <c r="AO9" s="38"/>
      <c r="AP9" s="38"/>
      <c r="AQ9" s="38"/>
      <c r="AR9" s="38"/>
      <c r="AS9" s="38"/>
      <c r="AT9" s="38"/>
      <c r="AU9" s="38"/>
      <c r="AV9" s="6">
        <v>5.7</v>
      </c>
      <c r="AW9" s="3" t="str">
        <f t="shared" si="0"/>
        <v>C</v>
      </c>
      <c r="AX9" s="4">
        <f t="shared" si="1"/>
        <v>2</v>
      </c>
      <c r="AY9" s="13" t="str">
        <f t="shared" si="2"/>
        <v>2.0</v>
      </c>
      <c r="AZ9" s="15">
        <v>6</v>
      </c>
      <c r="BA9" s="3" t="str">
        <f t="shared" si="3"/>
        <v>C</v>
      </c>
      <c r="BB9" s="4">
        <f t="shared" si="4"/>
        <v>2</v>
      </c>
      <c r="BC9" s="122" t="str">
        <f t="shared" si="5"/>
        <v>2.0</v>
      </c>
      <c r="BD9" s="259">
        <v>7.8</v>
      </c>
      <c r="BE9" s="230">
        <v>8</v>
      </c>
      <c r="BF9" s="230"/>
      <c r="BG9" s="116">
        <f t="shared" si="6"/>
        <v>7.9</v>
      </c>
      <c r="BH9" s="117">
        <f t="shared" si="7"/>
        <v>7.9</v>
      </c>
      <c r="BI9" s="118" t="str">
        <f t="shared" si="8"/>
        <v>B</v>
      </c>
      <c r="BJ9" s="119">
        <f t="shared" si="9"/>
        <v>3</v>
      </c>
      <c r="BK9" s="119" t="str">
        <f t="shared" si="10"/>
        <v>3.0</v>
      </c>
      <c r="BL9" s="137">
        <v>4</v>
      </c>
      <c r="BM9" s="138">
        <v>4</v>
      </c>
      <c r="BN9" s="200">
        <v>6</v>
      </c>
      <c r="BO9" s="225">
        <v>5</v>
      </c>
      <c r="BP9" s="225"/>
      <c r="BQ9" s="116">
        <f t="shared" si="11"/>
        <v>5.4</v>
      </c>
      <c r="BR9" s="117">
        <f t="shared" si="12"/>
        <v>5.4</v>
      </c>
      <c r="BS9" s="118" t="str">
        <f t="shared" si="13"/>
        <v>D+</v>
      </c>
      <c r="BT9" s="119">
        <f t="shared" si="14"/>
        <v>1.5</v>
      </c>
      <c r="BU9" s="119" t="str">
        <f t="shared" si="15"/>
        <v>1.5</v>
      </c>
      <c r="BV9" s="137">
        <v>2</v>
      </c>
      <c r="BW9" s="138">
        <v>2</v>
      </c>
      <c r="BX9" s="148">
        <v>7.7</v>
      </c>
      <c r="BY9" s="189">
        <v>8</v>
      </c>
      <c r="BZ9" s="189"/>
      <c r="CA9" s="116">
        <f t="shared" si="16"/>
        <v>7.9</v>
      </c>
      <c r="CB9" s="117">
        <f t="shared" si="17"/>
        <v>7.9</v>
      </c>
      <c r="CC9" s="118" t="str">
        <f t="shared" si="18"/>
        <v>B</v>
      </c>
      <c r="CD9" s="119">
        <f t="shared" si="19"/>
        <v>3</v>
      </c>
      <c r="CE9" s="119" t="str">
        <f t="shared" si="20"/>
        <v>3.0</v>
      </c>
      <c r="CF9" s="137">
        <v>1</v>
      </c>
      <c r="CG9" s="138">
        <v>1</v>
      </c>
      <c r="CH9" s="212">
        <v>7.7</v>
      </c>
      <c r="CI9" s="230">
        <v>7</v>
      </c>
      <c r="CJ9" s="230"/>
      <c r="CK9" s="116">
        <f t="shared" si="21"/>
        <v>7.3</v>
      </c>
      <c r="CL9" s="117">
        <f t="shared" si="22"/>
        <v>7.3</v>
      </c>
      <c r="CM9" s="118" t="str">
        <f t="shared" si="23"/>
        <v>B</v>
      </c>
      <c r="CN9" s="119">
        <f t="shared" si="24"/>
        <v>3</v>
      </c>
      <c r="CO9" s="119" t="str">
        <f t="shared" si="25"/>
        <v>3.0</v>
      </c>
      <c r="CP9" s="137">
        <v>2</v>
      </c>
      <c r="CQ9" s="138">
        <v>2</v>
      </c>
      <c r="CR9" s="248">
        <v>7</v>
      </c>
      <c r="CS9" s="321">
        <v>7</v>
      </c>
      <c r="CT9" s="321"/>
      <c r="CU9" s="116">
        <f t="shared" si="34"/>
        <v>7</v>
      </c>
      <c r="CV9" s="117">
        <f t="shared" si="35"/>
        <v>7</v>
      </c>
      <c r="CW9" s="118" t="str">
        <f t="shared" si="36"/>
        <v>B</v>
      </c>
      <c r="CX9" s="119">
        <f t="shared" si="37"/>
        <v>3</v>
      </c>
      <c r="CY9" s="119" t="str">
        <f t="shared" si="26"/>
        <v>3.0</v>
      </c>
      <c r="CZ9" s="137">
        <v>2</v>
      </c>
      <c r="DA9" s="268">
        <v>2</v>
      </c>
      <c r="DB9" s="148">
        <v>8</v>
      </c>
      <c r="DC9" s="239">
        <v>7</v>
      </c>
      <c r="DD9" s="239"/>
      <c r="DE9" s="116">
        <f t="shared" si="27"/>
        <v>7.4</v>
      </c>
      <c r="DF9" s="117">
        <f t="shared" si="28"/>
        <v>7.4</v>
      </c>
      <c r="DG9" s="118" t="str">
        <f t="shared" si="29"/>
        <v>B</v>
      </c>
      <c r="DH9" s="119">
        <f t="shared" si="30"/>
        <v>3</v>
      </c>
      <c r="DI9" s="119" t="str">
        <f t="shared" si="31"/>
        <v>3.0</v>
      </c>
      <c r="DJ9" s="137">
        <v>2</v>
      </c>
      <c r="DK9" s="138">
        <v>2</v>
      </c>
      <c r="DL9" s="301">
        <f t="shared" si="38"/>
        <v>13</v>
      </c>
      <c r="DM9" s="310">
        <f t="shared" si="39"/>
        <v>2.7692307692307692</v>
      </c>
      <c r="DN9" s="312" t="str">
        <f t="shared" si="32"/>
        <v>2.77</v>
      </c>
      <c r="DO9" s="296" t="str">
        <f t="shared" si="40"/>
        <v>Lên lớp</v>
      </c>
      <c r="DP9" s="297">
        <f t="shared" si="41"/>
        <v>13</v>
      </c>
      <c r="DQ9" s="298">
        <f t="shared" si="42"/>
        <v>2.7692307692307692</v>
      </c>
      <c r="DR9" s="296" t="str">
        <f t="shared" si="43"/>
        <v>Lên lớp</v>
      </c>
      <c r="DT9" s="212">
        <v>5.7</v>
      </c>
      <c r="DU9" s="225">
        <v>7</v>
      </c>
      <c r="DV9" s="130"/>
      <c r="DW9" s="116">
        <f t="shared" si="44"/>
        <v>6.5</v>
      </c>
      <c r="DX9" s="117">
        <f t="shared" si="45"/>
        <v>6.5</v>
      </c>
      <c r="DY9" s="118" t="str">
        <f t="shared" si="46"/>
        <v>C+</v>
      </c>
      <c r="DZ9" s="119">
        <f t="shared" si="47"/>
        <v>2.5</v>
      </c>
      <c r="EA9" s="119" t="str">
        <f t="shared" si="48"/>
        <v>2.5</v>
      </c>
      <c r="EB9" s="137">
        <v>3</v>
      </c>
      <c r="EC9" s="138">
        <v>3</v>
      </c>
      <c r="ED9" s="209">
        <v>7.7</v>
      </c>
      <c r="EE9" s="189">
        <v>9</v>
      </c>
      <c r="EF9" s="189"/>
      <c r="EG9" s="116">
        <f t="shared" si="49"/>
        <v>8.5</v>
      </c>
      <c r="EH9" s="117">
        <f t="shared" si="50"/>
        <v>8.5</v>
      </c>
      <c r="EI9" s="118" t="str">
        <f t="shared" si="51"/>
        <v>A</v>
      </c>
      <c r="EJ9" s="119">
        <f t="shared" si="52"/>
        <v>4</v>
      </c>
      <c r="EK9" s="119" t="str">
        <f t="shared" si="53"/>
        <v>4.0</v>
      </c>
      <c r="EL9" s="137">
        <v>3</v>
      </c>
      <c r="EM9" s="138">
        <v>3</v>
      </c>
      <c r="EN9" s="200">
        <v>8</v>
      </c>
      <c r="EO9" s="189">
        <v>8</v>
      </c>
      <c r="EP9" s="189"/>
      <c r="EQ9" s="116">
        <f t="shared" si="54"/>
        <v>8</v>
      </c>
      <c r="ER9" s="117">
        <f t="shared" si="55"/>
        <v>8</v>
      </c>
      <c r="ES9" s="118" t="str">
        <f t="shared" si="56"/>
        <v>B+</v>
      </c>
      <c r="ET9" s="119">
        <f t="shared" si="57"/>
        <v>3.5</v>
      </c>
      <c r="EU9" s="119" t="str">
        <f t="shared" si="33"/>
        <v>3.5</v>
      </c>
      <c r="EV9" s="137">
        <v>3</v>
      </c>
      <c r="EW9" s="268">
        <v>3</v>
      </c>
      <c r="EX9" s="209">
        <v>6.8</v>
      </c>
      <c r="EY9" s="225">
        <v>7</v>
      </c>
      <c r="EZ9" s="225"/>
      <c r="FA9" s="116">
        <f t="shared" si="58"/>
        <v>6.9</v>
      </c>
      <c r="FB9" s="117">
        <f t="shared" si="59"/>
        <v>6.9</v>
      </c>
      <c r="FC9" s="118" t="str">
        <f t="shared" si="60"/>
        <v>C+</v>
      </c>
      <c r="FD9" s="119">
        <f t="shared" si="61"/>
        <v>2.5</v>
      </c>
      <c r="FE9" s="119" t="str">
        <f t="shared" si="62"/>
        <v>2.5</v>
      </c>
      <c r="FF9" s="137">
        <v>3</v>
      </c>
      <c r="FG9" s="138">
        <v>3</v>
      </c>
      <c r="FH9" s="148">
        <v>7.3</v>
      </c>
      <c r="FI9" s="189">
        <v>8</v>
      </c>
      <c r="FJ9" s="189"/>
      <c r="FK9" s="116">
        <f t="shared" si="63"/>
        <v>7.7</v>
      </c>
      <c r="FL9" s="117">
        <f t="shared" si="64"/>
        <v>7.7</v>
      </c>
      <c r="FM9" s="118" t="str">
        <f t="shared" si="65"/>
        <v>B</v>
      </c>
      <c r="FN9" s="119">
        <f t="shared" si="66"/>
        <v>3</v>
      </c>
      <c r="FO9" s="119" t="str">
        <f t="shared" si="67"/>
        <v>3.0</v>
      </c>
      <c r="FP9" s="137">
        <v>3</v>
      </c>
      <c r="FQ9" s="138">
        <v>3</v>
      </c>
      <c r="FR9" s="301">
        <f t="shared" si="68"/>
        <v>15</v>
      </c>
      <c r="FS9" s="310">
        <f t="shared" si="69"/>
        <v>3.1</v>
      </c>
      <c r="FT9" s="312" t="str">
        <f t="shared" si="70"/>
        <v>3.10</v>
      </c>
      <c r="FU9" s="189" t="str">
        <f t="shared" si="71"/>
        <v>Lên lớp</v>
      </c>
      <c r="FV9" s="526">
        <f t="shared" si="72"/>
        <v>28</v>
      </c>
      <c r="FW9" s="310">
        <f t="shared" si="73"/>
        <v>2.9464285714285716</v>
      </c>
      <c r="FX9" s="312" t="str">
        <f t="shared" si="74"/>
        <v>2.95</v>
      </c>
      <c r="FY9" s="527">
        <f t="shared" si="75"/>
        <v>28</v>
      </c>
      <c r="FZ9" s="528">
        <f t="shared" si="76"/>
        <v>2.9464285714285716</v>
      </c>
      <c r="GA9" s="529" t="str">
        <f t="shared" si="77"/>
        <v>Lên lớp</v>
      </c>
      <c r="GB9" s="131"/>
      <c r="GC9" s="148">
        <v>7</v>
      </c>
      <c r="GD9" s="239">
        <v>8</v>
      </c>
      <c r="GE9" s="239"/>
      <c r="GF9" s="116">
        <f t="shared" si="78"/>
        <v>7.6</v>
      </c>
      <c r="GG9" s="117">
        <f t="shared" si="79"/>
        <v>7.6</v>
      </c>
      <c r="GH9" s="118" t="str">
        <f t="shared" si="80"/>
        <v>B</v>
      </c>
      <c r="GI9" s="119">
        <f t="shared" si="81"/>
        <v>3</v>
      </c>
      <c r="GJ9" s="119" t="str">
        <f t="shared" si="82"/>
        <v>3.0</v>
      </c>
      <c r="GK9" s="137">
        <v>4</v>
      </c>
      <c r="GL9" s="138">
        <v>4</v>
      </c>
      <c r="GM9" s="191">
        <v>7</v>
      </c>
      <c r="GN9" s="239">
        <v>7</v>
      </c>
      <c r="GO9" s="324"/>
      <c r="GP9" s="116">
        <f t="shared" si="83"/>
        <v>7</v>
      </c>
      <c r="GQ9" s="117">
        <f t="shared" si="84"/>
        <v>7</v>
      </c>
      <c r="GR9" s="118" t="str">
        <f t="shared" si="85"/>
        <v>B</v>
      </c>
      <c r="GS9" s="119">
        <f t="shared" si="86"/>
        <v>3</v>
      </c>
      <c r="GT9" s="119" t="str">
        <f t="shared" si="87"/>
        <v>3.0</v>
      </c>
      <c r="GU9" s="137">
        <v>2</v>
      </c>
      <c r="GV9" s="138">
        <v>2</v>
      </c>
      <c r="GW9" s="209">
        <v>7</v>
      </c>
      <c r="GX9" s="239">
        <v>7</v>
      </c>
      <c r="GY9" s="239"/>
      <c r="GZ9" s="116">
        <f t="shared" si="88"/>
        <v>7</v>
      </c>
      <c r="HA9" s="117">
        <f t="shared" si="89"/>
        <v>7</v>
      </c>
      <c r="HB9" s="118" t="str">
        <f t="shared" si="90"/>
        <v>B</v>
      </c>
      <c r="HC9" s="119">
        <f t="shared" si="91"/>
        <v>3</v>
      </c>
      <c r="HD9" s="119" t="str">
        <f t="shared" si="92"/>
        <v>3.0</v>
      </c>
      <c r="HE9" s="137">
        <v>2</v>
      </c>
      <c r="HF9" s="138">
        <v>2</v>
      </c>
      <c r="HG9" s="148">
        <v>6.7</v>
      </c>
      <c r="HH9" s="239">
        <v>5</v>
      </c>
      <c r="HI9" s="239"/>
      <c r="HJ9" s="116">
        <f t="shared" si="93"/>
        <v>5.7</v>
      </c>
      <c r="HK9" s="117">
        <f t="shared" si="94"/>
        <v>5.7</v>
      </c>
      <c r="HL9" s="118" t="str">
        <f t="shared" si="95"/>
        <v>C</v>
      </c>
      <c r="HM9" s="119">
        <f t="shared" si="96"/>
        <v>2</v>
      </c>
      <c r="HN9" s="119" t="str">
        <f t="shared" si="97"/>
        <v>2.0</v>
      </c>
      <c r="HO9" s="137">
        <v>3</v>
      </c>
      <c r="HP9" s="138">
        <v>3</v>
      </c>
      <c r="HQ9" s="148">
        <v>7.2</v>
      </c>
      <c r="HR9" s="239">
        <v>8</v>
      </c>
      <c r="HS9" s="215"/>
      <c r="HT9" s="116">
        <f t="shared" si="98"/>
        <v>7.7</v>
      </c>
      <c r="HU9" s="117">
        <f t="shared" si="99"/>
        <v>7.7</v>
      </c>
      <c r="HV9" s="118" t="str">
        <f t="shared" si="100"/>
        <v>B</v>
      </c>
      <c r="HW9" s="119">
        <f t="shared" si="101"/>
        <v>3</v>
      </c>
      <c r="HX9" s="119" t="str">
        <f t="shared" si="102"/>
        <v>3.0</v>
      </c>
      <c r="HY9" s="137">
        <v>3</v>
      </c>
      <c r="HZ9" s="138">
        <v>3</v>
      </c>
      <c r="IA9" s="148">
        <v>6</v>
      </c>
      <c r="IB9" s="189">
        <v>5</v>
      </c>
      <c r="IC9" s="130"/>
      <c r="ID9" s="116">
        <f t="shared" si="103"/>
        <v>5.4</v>
      </c>
      <c r="IE9" s="117">
        <f t="shared" si="104"/>
        <v>5.4</v>
      </c>
      <c r="IF9" s="118" t="str">
        <f t="shared" si="105"/>
        <v>D+</v>
      </c>
      <c r="IG9" s="119">
        <f t="shared" si="106"/>
        <v>1.5</v>
      </c>
      <c r="IH9" s="119" t="str">
        <f t="shared" si="107"/>
        <v>1.5</v>
      </c>
      <c r="II9" s="137">
        <v>3</v>
      </c>
      <c r="IJ9" s="138">
        <v>3</v>
      </c>
      <c r="IK9" s="148">
        <v>6.7</v>
      </c>
      <c r="IL9" s="239">
        <v>6</v>
      </c>
      <c r="IM9" s="239"/>
      <c r="IN9" s="116">
        <f t="shared" si="108"/>
        <v>6.3</v>
      </c>
      <c r="IO9" s="117">
        <f t="shared" si="109"/>
        <v>6.3</v>
      </c>
      <c r="IP9" s="118" t="str">
        <f t="shared" si="110"/>
        <v>C</v>
      </c>
      <c r="IQ9" s="119">
        <f t="shared" si="111"/>
        <v>2</v>
      </c>
      <c r="IR9" s="119" t="str">
        <f t="shared" si="112"/>
        <v>2.0</v>
      </c>
      <c r="IS9" s="137">
        <v>1</v>
      </c>
      <c r="IT9" s="138">
        <v>1</v>
      </c>
      <c r="IU9" s="301">
        <f t="shared" si="113"/>
        <v>18</v>
      </c>
      <c r="IV9" s="310">
        <f t="shared" si="114"/>
        <v>2.5277777777777777</v>
      </c>
      <c r="IW9" s="312" t="str">
        <f t="shared" si="115"/>
        <v>2.53</v>
      </c>
      <c r="IX9" s="130"/>
      <c r="IY9" s="130"/>
      <c r="IZ9" s="130"/>
      <c r="JA9" s="130"/>
      <c r="JB9" s="130"/>
      <c r="JC9" s="130"/>
      <c r="JD9" s="130"/>
      <c r="JE9" s="130"/>
      <c r="JF9" s="130"/>
      <c r="JG9" s="131"/>
    </row>
    <row r="10" spans="1:267" ht="18">
      <c r="A10" s="22">
        <v>10</v>
      </c>
      <c r="B10" s="22" t="s">
        <v>378</v>
      </c>
      <c r="C10" s="36" t="s">
        <v>406</v>
      </c>
      <c r="D10" s="57" t="s">
        <v>407</v>
      </c>
      <c r="E10" s="2" t="s">
        <v>20</v>
      </c>
      <c r="F10" s="2"/>
      <c r="G10" s="55" t="s">
        <v>391</v>
      </c>
      <c r="H10" s="37" t="s">
        <v>36</v>
      </c>
      <c r="I10" s="22" t="s">
        <v>46</v>
      </c>
      <c r="J10" s="22" t="s">
        <v>37</v>
      </c>
      <c r="K10" s="38" t="s">
        <v>38</v>
      </c>
      <c r="L10" s="372"/>
      <c r="M10" s="38"/>
      <c r="N10" s="38"/>
      <c r="O10" s="38"/>
      <c r="P10" s="38"/>
      <c r="Q10" s="38"/>
      <c r="R10" s="38"/>
      <c r="S10" s="38"/>
      <c r="T10" s="38"/>
      <c r="U10" s="38"/>
      <c r="V10" s="38"/>
      <c r="W10" s="38"/>
      <c r="X10" s="38"/>
      <c r="Y10" s="38"/>
      <c r="Z10" s="38"/>
      <c r="AA10" s="38"/>
      <c r="AB10" s="38"/>
      <c r="AC10" s="38"/>
      <c r="AD10" s="38"/>
      <c r="AE10" s="38"/>
      <c r="AF10" s="38"/>
      <c r="AG10" s="38"/>
      <c r="AH10" s="38"/>
      <c r="AI10" s="38"/>
      <c r="AJ10" s="38"/>
      <c r="AK10" s="38"/>
      <c r="AL10" s="38"/>
      <c r="AM10" s="38"/>
      <c r="AN10" s="38"/>
      <c r="AO10" s="38"/>
      <c r="AP10" s="38"/>
      <c r="AQ10" s="38"/>
      <c r="AR10" s="38"/>
      <c r="AS10" s="38"/>
      <c r="AT10" s="38"/>
      <c r="AU10" s="38"/>
      <c r="AV10" s="6">
        <v>6.7</v>
      </c>
      <c r="AW10" s="3" t="str">
        <f t="shared" si="0"/>
        <v>C+</v>
      </c>
      <c r="AX10" s="4">
        <f t="shared" si="1"/>
        <v>2.5</v>
      </c>
      <c r="AY10" s="13" t="str">
        <f t="shared" si="2"/>
        <v>2.5</v>
      </c>
      <c r="AZ10" s="15">
        <v>6</v>
      </c>
      <c r="BA10" s="3" t="str">
        <f t="shared" si="3"/>
        <v>C</v>
      </c>
      <c r="BB10" s="4">
        <f t="shared" si="4"/>
        <v>2</v>
      </c>
      <c r="BC10" s="122" t="str">
        <f t="shared" si="5"/>
        <v>2.0</v>
      </c>
      <c r="BD10" s="259">
        <v>8</v>
      </c>
      <c r="BE10" s="230">
        <v>7</v>
      </c>
      <c r="BF10" s="230"/>
      <c r="BG10" s="116">
        <f t="shared" si="6"/>
        <v>7.4</v>
      </c>
      <c r="BH10" s="117">
        <f t="shared" si="7"/>
        <v>7.4</v>
      </c>
      <c r="BI10" s="118" t="str">
        <f t="shared" si="8"/>
        <v>B</v>
      </c>
      <c r="BJ10" s="119">
        <f t="shared" si="9"/>
        <v>3</v>
      </c>
      <c r="BK10" s="119" t="str">
        <f t="shared" si="10"/>
        <v>3.0</v>
      </c>
      <c r="BL10" s="137">
        <v>4</v>
      </c>
      <c r="BM10" s="138">
        <v>4</v>
      </c>
      <c r="BN10" s="200">
        <v>6</v>
      </c>
      <c r="BO10" s="225">
        <v>5</v>
      </c>
      <c r="BP10" s="225"/>
      <c r="BQ10" s="116">
        <f t="shared" si="11"/>
        <v>5.4</v>
      </c>
      <c r="BR10" s="117">
        <f t="shared" si="12"/>
        <v>5.4</v>
      </c>
      <c r="BS10" s="118" t="str">
        <f t="shared" si="13"/>
        <v>D+</v>
      </c>
      <c r="BT10" s="119">
        <f t="shared" si="14"/>
        <v>1.5</v>
      </c>
      <c r="BU10" s="119" t="str">
        <f t="shared" si="15"/>
        <v>1.5</v>
      </c>
      <c r="BV10" s="137">
        <v>2</v>
      </c>
      <c r="BW10" s="138">
        <v>2</v>
      </c>
      <c r="BX10" s="148">
        <v>8</v>
      </c>
      <c r="BY10" s="189">
        <v>8</v>
      </c>
      <c r="BZ10" s="189"/>
      <c r="CA10" s="116">
        <f t="shared" si="16"/>
        <v>8</v>
      </c>
      <c r="CB10" s="117">
        <f t="shared" si="17"/>
        <v>8</v>
      </c>
      <c r="CC10" s="118" t="str">
        <f t="shared" si="18"/>
        <v>B+</v>
      </c>
      <c r="CD10" s="119">
        <f t="shared" si="19"/>
        <v>3.5</v>
      </c>
      <c r="CE10" s="119" t="str">
        <f t="shared" si="20"/>
        <v>3.5</v>
      </c>
      <c r="CF10" s="137">
        <v>1</v>
      </c>
      <c r="CG10" s="138">
        <v>1</v>
      </c>
      <c r="CH10" s="212">
        <v>7</v>
      </c>
      <c r="CI10" s="230">
        <v>5</v>
      </c>
      <c r="CJ10" s="230"/>
      <c r="CK10" s="116">
        <f t="shared" si="21"/>
        <v>5.8</v>
      </c>
      <c r="CL10" s="117">
        <f t="shared" si="22"/>
        <v>5.8</v>
      </c>
      <c r="CM10" s="118" t="str">
        <f t="shared" si="23"/>
        <v>C</v>
      </c>
      <c r="CN10" s="119">
        <f t="shared" si="24"/>
        <v>2</v>
      </c>
      <c r="CO10" s="119" t="str">
        <f t="shared" si="25"/>
        <v>2.0</v>
      </c>
      <c r="CP10" s="137">
        <v>2</v>
      </c>
      <c r="CQ10" s="138">
        <v>2</v>
      </c>
      <c r="CR10" s="248">
        <v>7.7</v>
      </c>
      <c r="CS10" s="321">
        <v>7</v>
      </c>
      <c r="CT10" s="321"/>
      <c r="CU10" s="116">
        <f t="shared" si="34"/>
        <v>7.3</v>
      </c>
      <c r="CV10" s="117">
        <f t="shared" si="35"/>
        <v>7.3</v>
      </c>
      <c r="CW10" s="118" t="str">
        <f t="shared" si="36"/>
        <v>B</v>
      </c>
      <c r="CX10" s="119">
        <f t="shared" si="37"/>
        <v>3</v>
      </c>
      <c r="CY10" s="119" t="str">
        <f t="shared" si="26"/>
        <v>3.0</v>
      </c>
      <c r="CZ10" s="137">
        <v>2</v>
      </c>
      <c r="DA10" s="268">
        <v>2</v>
      </c>
      <c r="DB10" s="148">
        <v>7</v>
      </c>
      <c r="DC10" s="239">
        <v>8</v>
      </c>
      <c r="DD10" s="239"/>
      <c r="DE10" s="116">
        <f t="shared" si="27"/>
        <v>7.6</v>
      </c>
      <c r="DF10" s="117">
        <f t="shared" si="28"/>
        <v>7.6</v>
      </c>
      <c r="DG10" s="118" t="str">
        <f t="shared" si="29"/>
        <v>B</v>
      </c>
      <c r="DH10" s="119">
        <f t="shared" si="30"/>
        <v>3</v>
      </c>
      <c r="DI10" s="119" t="str">
        <f t="shared" si="31"/>
        <v>3.0</v>
      </c>
      <c r="DJ10" s="137">
        <v>2</v>
      </c>
      <c r="DK10" s="138">
        <v>2</v>
      </c>
      <c r="DL10" s="301">
        <f t="shared" si="38"/>
        <v>13</v>
      </c>
      <c r="DM10" s="310">
        <f t="shared" si="39"/>
        <v>2.6538461538461537</v>
      </c>
      <c r="DN10" s="312" t="str">
        <f t="shared" si="32"/>
        <v>2.65</v>
      </c>
      <c r="DO10" s="296" t="str">
        <f t="shared" si="40"/>
        <v>Lên lớp</v>
      </c>
      <c r="DP10" s="297">
        <f t="shared" si="41"/>
        <v>13</v>
      </c>
      <c r="DQ10" s="298">
        <f t="shared" si="42"/>
        <v>2.6538461538461537</v>
      </c>
      <c r="DR10" s="296" t="str">
        <f t="shared" si="43"/>
        <v>Lên lớp</v>
      </c>
      <c r="DT10" s="212">
        <v>5.7</v>
      </c>
      <c r="DU10" s="225">
        <v>6</v>
      </c>
      <c r="DV10" s="130"/>
      <c r="DW10" s="116">
        <f t="shared" si="44"/>
        <v>5.9</v>
      </c>
      <c r="DX10" s="117">
        <f t="shared" si="45"/>
        <v>5.9</v>
      </c>
      <c r="DY10" s="118" t="str">
        <f t="shared" si="46"/>
        <v>C</v>
      </c>
      <c r="DZ10" s="119">
        <f t="shared" si="47"/>
        <v>2</v>
      </c>
      <c r="EA10" s="119" t="str">
        <f t="shared" si="48"/>
        <v>2.0</v>
      </c>
      <c r="EB10" s="137">
        <v>3</v>
      </c>
      <c r="EC10" s="138">
        <v>3</v>
      </c>
      <c r="ED10" s="209">
        <v>8.1999999999999993</v>
      </c>
      <c r="EE10" s="189">
        <v>7</v>
      </c>
      <c r="EF10" s="189"/>
      <c r="EG10" s="116">
        <f t="shared" si="49"/>
        <v>7.5</v>
      </c>
      <c r="EH10" s="117">
        <f t="shared" si="50"/>
        <v>7.5</v>
      </c>
      <c r="EI10" s="118" t="str">
        <f t="shared" si="51"/>
        <v>B</v>
      </c>
      <c r="EJ10" s="119">
        <f t="shared" si="52"/>
        <v>3</v>
      </c>
      <c r="EK10" s="119" t="str">
        <f t="shared" si="53"/>
        <v>3.0</v>
      </c>
      <c r="EL10" s="137">
        <v>3</v>
      </c>
      <c r="EM10" s="138">
        <v>3</v>
      </c>
      <c r="EN10" s="200">
        <v>8.1999999999999993</v>
      </c>
      <c r="EO10" s="189">
        <v>8</v>
      </c>
      <c r="EP10" s="189"/>
      <c r="EQ10" s="116">
        <f t="shared" si="54"/>
        <v>8.1</v>
      </c>
      <c r="ER10" s="117">
        <f t="shared" si="55"/>
        <v>8.1</v>
      </c>
      <c r="ES10" s="118" t="str">
        <f t="shared" si="56"/>
        <v>B+</v>
      </c>
      <c r="ET10" s="119">
        <f t="shared" si="57"/>
        <v>3.5</v>
      </c>
      <c r="EU10" s="119" t="str">
        <f t="shared" si="33"/>
        <v>3.5</v>
      </c>
      <c r="EV10" s="137">
        <v>3</v>
      </c>
      <c r="EW10" s="268">
        <v>3</v>
      </c>
      <c r="EX10" s="209">
        <v>6.6</v>
      </c>
      <c r="EY10" s="225">
        <v>8</v>
      </c>
      <c r="EZ10" s="225"/>
      <c r="FA10" s="116">
        <f t="shared" si="58"/>
        <v>7.4</v>
      </c>
      <c r="FB10" s="117">
        <f t="shared" si="59"/>
        <v>7.4</v>
      </c>
      <c r="FC10" s="118" t="str">
        <f t="shared" si="60"/>
        <v>B</v>
      </c>
      <c r="FD10" s="119">
        <f t="shared" si="61"/>
        <v>3</v>
      </c>
      <c r="FE10" s="119" t="str">
        <f t="shared" si="62"/>
        <v>3.0</v>
      </c>
      <c r="FF10" s="137">
        <v>3</v>
      </c>
      <c r="FG10" s="138">
        <v>3</v>
      </c>
      <c r="FH10" s="148">
        <v>8.5</v>
      </c>
      <c r="FI10" s="189">
        <v>8</v>
      </c>
      <c r="FJ10" s="189"/>
      <c r="FK10" s="116">
        <f t="shared" si="63"/>
        <v>8.1999999999999993</v>
      </c>
      <c r="FL10" s="117">
        <f t="shared" si="64"/>
        <v>8.1999999999999993</v>
      </c>
      <c r="FM10" s="118" t="str">
        <f t="shared" si="65"/>
        <v>B+</v>
      </c>
      <c r="FN10" s="119">
        <f t="shared" si="66"/>
        <v>3.5</v>
      </c>
      <c r="FO10" s="119" t="str">
        <f t="shared" si="67"/>
        <v>3.5</v>
      </c>
      <c r="FP10" s="137">
        <v>3</v>
      </c>
      <c r="FQ10" s="138">
        <v>3</v>
      </c>
      <c r="FR10" s="301">
        <f t="shared" si="68"/>
        <v>15</v>
      </c>
      <c r="FS10" s="310">
        <f t="shared" si="69"/>
        <v>3</v>
      </c>
      <c r="FT10" s="312" t="str">
        <f t="shared" si="70"/>
        <v>3.00</v>
      </c>
      <c r="FU10" s="189" t="str">
        <f t="shared" si="71"/>
        <v>Lên lớp</v>
      </c>
      <c r="FV10" s="526">
        <f t="shared" si="72"/>
        <v>28</v>
      </c>
      <c r="FW10" s="310">
        <f t="shared" si="73"/>
        <v>2.8392857142857144</v>
      </c>
      <c r="FX10" s="312" t="str">
        <f t="shared" si="74"/>
        <v>2.84</v>
      </c>
      <c r="FY10" s="527">
        <f t="shared" si="75"/>
        <v>28</v>
      </c>
      <c r="FZ10" s="528">
        <f t="shared" si="76"/>
        <v>2.8392857142857144</v>
      </c>
      <c r="GA10" s="529" t="str">
        <f t="shared" si="77"/>
        <v>Lên lớp</v>
      </c>
      <c r="GB10" s="131"/>
      <c r="GC10" s="148">
        <v>7.2</v>
      </c>
      <c r="GD10" s="239">
        <v>8</v>
      </c>
      <c r="GE10" s="239"/>
      <c r="GF10" s="116">
        <f t="shared" si="78"/>
        <v>7.7</v>
      </c>
      <c r="GG10" s="117">
        <f t="shared" si="79"/>
        <v>7.7</v>
      </c>
      <c r="GH10" s="118" t="str">
        <f t="shared" si="80"/>
        <v>B</v>
      </c>
      <c r="GI10" s="119">
        <f t="shared" si="81"/>
        <v>3</v>
      </c>
      <c r="GJ10" s="119" t="str">
        <f t="shared" si="82"/>
        <v>3.0</v>
      </c>
      <c r="GK10" s="137">
        <v>4</v>
      </c>
      <c r="GL10" s="138">
        <v>4</v>
      </c>
      <c r="GM10" s="191">
        <v>7</v>
      </c>
      <c r="GN10" s="239">
        <v>7</v>
      </c>
      <c r="GO10" s="324"/>
      <c r="GP10" s="116">
        <f t="shared" si="83"/>
        <v>7</v>
      </c>
      <c r="GQ10" s="117">
        <f t="shared" si="84"/>
        <v>7</v>
      </c>
      <c r="GR10" s="118" t="str">
        <f t="shared" si="85"/>
        <v>B</v>
      </c>
      <c r="GS10" s="119">
        <f t="shared" si="86"/>
        <v>3</v>
      </c>
      <c r="GT10" s="119" t="str">
        <f t="shared" si="87"/>
        <v>3.0</v>
      </c>
      <c r="GU10" s="137">
        <v>2</v>
      </c>
      <c r="GV10" s="138">
        <v>2</v>
      </c>
      <c r="GW10" s="209">
        <v>7.5</v>
      </c>
      <c r="GX10" s="239">
        <v>7</v>
      </c>
      <c r="GY10" s="239"/>
      <c r="GZ10" s="116">
        <f t="shared" si="88"/>
        <v>7.2</v>
      </c>
      <c r="HA10" s="117">
        <f t="shared" si="89"/>
        <v>7.2</v>
      </c>
      <c r="HB10" s="118" t="str">
        <f t="shared" si="90"/>
        <v>B</v>
      </c>
      <c r="HC10" s="119">
        <f t="shared" si="91"/>
        <v>3</v>
      </c>
      <c r="HD10" s="119" t="str">
        <f t="shared" si="92"/>
        <v>3.0</v>
      </c>
      <c r="HE10" s="137">
        <v>2</v>
      </c>
      <c r="HF10" s="138">
        <v>2</v>
      </c>
      <c r="HG10" s="148">
        <v>6.8</v>
      </c>
      <c r="HH10" s="239">
        <v>5</v>
      </c>
      <c r="HI10" s="239"/>
      <c r="HJ10" s="116">
        <f t="shared" si="93"/>
        <v>5.7</v>
      </c>
      <c r="HK10" s="117">
        <f t="shared" si="94"/>
        <v>5.7</v>
      </c>
      <c r="HL10" s="118" t="str">
        <f t="shared" si="95"/>
        <v>C</v>
      </c>
      <c r="HM10" s="119">
        <f t="shared" si="96"/>
        <v>2</v>
      </c>
      <c r="HN10" s="119" t="str">
        <f t="shared" si="97"/>
        <v>2.0</v>
      </c>
      <c r="HO10" s="137">
        <v>3</v>
      </c>
      <c r="HP10" s="138">
        <v>3</v>
      </c>
      <c r="HQ10" s="148">
        <v>8.6</v>
      </c>
      <c r="HR10" s="239">
        <v>9</v>
      </c>
      <c r="HS10" s="215"/>
      <c r="HT10" s="116">
        <f t="shared" si="98"/>
        <v>8.8000000000000007</v>
      </c>
      <c r="HU10" s="117">
        <f t="shared" si="99"/>
        <v>8.8000000000000007</v>
      </c>
      <c r="HV10" s="118" t="str">
        <f t="shared" si="100"/>
        <v>A</v>
      </c>
      <c r="HW10" s="119">
        <f t="shared" si="101"/>
        <v>4</v>
      </c>
      <c r="HX10" s="119" t="str">
        <f t="shared" si="102"/>
        <v>4.0</v>
      </c>
      <c r="HY10" s="137">
        <v>3</v>
      </c>
      <c r="HZ10" s="138">
        <v>3</v>
      </c>
      <c r="IA10" s="148">
        <v>6</v>
      </c>
      <c r="IB10" s="189">
        <v>6</v>
      </c>
      <c r="IC10" s="130"/>
      <c r="ID10" s="116">
        <f t="shared" si="103"/>
        <v>6</v>
      </c>
      <c r="IE10" s="117">
        <f t="shared" si="104"/>
        <v>6</v>
      </c>
      <c r="IF10" s="118" t="str">
        <f t="shared" si="105"/>
        <v>C</v>
      </c>
      <c r="IG10" s="119">
        <f t="shared" si="106"/>
        <v>2</v>
      </c>
      <c r="IH10" s="119" t="str">
        <f t="shared" si="107"/>
        <v>2.0</v>
      </c>
      <c r="II10" s="137">
        <v>3</v>
      </c>
      <c r="IJ10" s="138">
        <v>3</v>
      </c>
      <c r="IK10" s="148">
        <v>7.3</v>
      </c>
      <c r="IL10" s="239">
        <v>5</v>
      </c>
      <c r="IM10" s="239"/>
      <c r="IN10" s="116">
        <f t="shared" si="108"/>
        <v>5.9</v>
      </c>
      <c r="IO10" s="117">
        <f t="shared" si="109"/>
        <v>5.9</v>
      </c>
      <c r="IP10" s="118" t="str">
        <f t="shared" si="110"/>
        <v>C</v>
      </c>
      <c r="IQ10" s="119">
        <f t="shared" si="111"/>
        <v>2</v>
      </c>
      <c r="IR10" s="119" t="str">
        <f t="shared" si="112"/>
        <v>2.0</v>
      </c>
      <c r="IS10" s="137">
        <v>1</v>
      </c>
      <c r="IT10" s="138">
        <v>1</v>
      </c>
      <c r="IU10" s="301">
        <f t="shared" si="113"/>
        <v>18</v>
      </c>
      <c r="IV10" s="310">
        <f t="shared" si="114"/>
        <v>2.7777777777777777</v>
      </c>
      <c r="IW10" s="312" t="str">
        <f t="shared" si="115"/>
        <v>2.78</v>
      </c>
      <c r="IX10" s="130"/>
      <c r="IY10" s="130"/>
      <c r="IZ10" s="130"/>
      <c r="JA10" s="130"/>
      <c r="JB10" s="130"/>
      <c r="JC10" s="130"/>
      <c r="JD10" s="130"/>
      <c r="JE10" s="130"/>
      <c r="JF10" s="130"/>
      <c r="JG10" s="131"/>
    </row>
    <row r="11" spans="1:267" ht="18">
      <c r="A11" s="22">
        <v>12</v>
      </c>
      <c r="B11" s="22" t="s">
        <v>378</v>
      </c>
      <c r="C11" s="36" t="s">
        <v>411</v>
      </c>
      <c r="D11" s="57" t="s">
        <v>412</v>
      </c>
      <c r="E11" s="2" t="s">
        <v>413</v>
      </c>
      <c r="F11" s="2"/>
      <c r="G11" s="55" t="s">
        <v>172</v>
      </c>
      <c r="H11" s="37" t="s">
        <v>36</v>
      </c>
      <c r="I11" s="22" t="s">
        <v>59</v>
      </c>
      <c r="J11" s="22" t="s">
        <v>37</v>
      </c>
      <c r="K11" s="38" t="s">
        <v>38</v>
      </c>
      <c r="L11" s="372"/>
      <c r="M11" s="38"/>
      <c r="N11" s="38"/>
      <c r="O11" s="38"/>
      <c r="P11" s="38"/>
      <c r="Q11" s="38"/>
      <c r="R11" s="38"/>
      <c r="S11" s="38"/>
      <c r="T11" s="38"/>
      <c r="U11" s="38"/>
      <c r="V11" s="38"/>
      <c r="W11" s="38"/>
      <c r="X11" s="38"/>
      <c r="Y11" s="38"/>
      <c r="Z11" s="38"/>
      <c r="AA11" s="38"/>
      <c r="AB11" s="38"/>
      <c r="AC11" s="38"/>
      <c r="AD11" s="38"/>
      <c r="AE11" s="38"/>
      <c r="AF11" s="38"/>
      <c r="AG11" s="38"/>
      <c r="AH11" s="38"/>
      <c r="AI11" s="38"/>
      <c r="AJ11" s="38"/>
      <c r="AK11" s="38"/>
      <c r="AL11" s="38"/>
      <c r="AM11" s="38"/>
      <c r="AN11" s="38"/>
      <c r="AO11" s="38"/>
      <c r="AP11" s="38"/>
      <c r="AQ11" s="38"/>
      <c r="AR11" s="38"/>
      <c r="AS11" s="38"/>
      <c r="AT11" s="38"/>
      <c r="AU11" s="38"/>
      <c r="AV11" s="6">
        <v>6.7</v>
      </c>
      <c r="AW11" s="3" t="str">
        <f t="shared" si="0"/>
        <v>C+</v>
      </c>
      <c r="AX11" s="4">
        <f t="shared" si="1"/>
        <v>2.5</v>
      </c>
      <c r="AY11" s="13" t="str">
        <f t="shared" si="2"/>
        <v>2.5</v>
      </c>
      <c r="AZ11" s="15">
        <v>6</v>
      </c>
      <c r="BA11" s="3" t="str">
        <f t="shared" si="3"/>
        <v>C</v>
      </c>
      <c r="BB11" s="4">
        <f t="shared" si="4"/>
        <v>2</v>
      </c>
      <c r="BC11" s="122" t="str">
        <f t="shared" si="5"/>
        <v>2.0</v>
      </c>
      <c r="BD11" s="259">
        <v>5.7</v>
      </c>
      <c r="BE11" s="230">
        <v>5</v>
      </c>
      <c r="BF11" s="230"/>
      <c r="BG11" s="116">
        <f t="shared" si="6"/>
        <v>5.3</v>
      </c>
      <c r="BH11" s="117">
        <f t="shared" si="7"/>
        <v>5.3</v>
      </c>
      <c r="BI11" s="118" t="str">
        <f t="shared" si="8"/>
        <v>D+</v>
      </c>
      <c r="BJ11" s="119">
        <f t="shared" si="9"/>
        <v>1.5</v>
      </c>
      <c r="BK11" s="119" t="str">
        <f t="shared" si="10"/>
        <v>1.5</v>
      </c>
      <c r="BL11" s="137">
        <v>4</v>
      </c>
      <c r="BM11" s="138">
        <v>4</v>
      </c>
      <c r="BN11" s="200">
        <v>7</v>
      </c>
      <c r="BO11" s="225">
        <v>7</v>
      </c>
      <c r="BP11" s="225"/>
      <c r="BQ11" s="116">
        <f t="shared" si="11"/>
        <v>7</v>
      </c>
      <c r="BR11" s="117">
        <f t="shared" si="12"/>
        <v>7</v>
      </c>
      <c r="BS11" s="118" t="str">
        <f t="shared" si="13"/>
        <v>B</v>
      </c>
      <c r="BT11" s="119">
        <f t="shared" si="14"/>
        <v>3</v>
      </c>
      <c r="BU11" s="119" t="str">
        <f t="shared" si="15"/>
        <v>3.0</v>
      </c>
      <c r="BV11" s="137">
        <v>2</v>
      </c>
      <c r="BW11" s="138">
        <v>2</v>
      </c>
      <c r="BX11" s="148">
        <v>7.7</v>
      </c>
      <c r="BY11" s="189">
        <v>6</v>
      </c>
      <c r="BZ11" s="189"/>
      <c r="CA11" s="116">
        <f t="shared" si="16"/>
        <v>6.7</v>
      </c>
      <c r="CB11" s="117">
        <f t="shared" si="17"/>
        <v>6.7</v>
      </c>
      <c r="CC11" s="118" t="str">
        <f t="shared" si="18"/>
        <v>C+</v>
      </c>
      <c r="CD11" s="119">
        <f t="shared" si="19"/>
        <v>2.5</v>
      </c>
      <c r="CE11" s="119" t="str">
        <f t="shared" si="20"/>
        <v>2.5</v>
      </c>
      <c r="CF11" s="137">
        <v>1</v>
      </c>
      <c r="CG11" s="138">
        <v>1</v>
      </c>
      <c r="CH11" s="212">
        <v>8.6999999999999993</v>
      </c>
      <c r="CI11" s="230">
        <v>9</v>
      </c>
      <c r="CJ11" s="230"/>
      <c r="CK11" s="116">
        <f t="shared" si="21"/>
        <v>8.9</v>
      </c>
      <c r="CL11" s="117">
        <f t="shared" si="22"/>
        <v>8.9</v>
      </c>
      <c r="CM11" s="118" t="str">
        <f t="shared" si="23"/>
        <v>A</v>
      </c>
      <c r="CN11" s="119">
        <f t="shared" si="24"/>
        <v>4</v>
      </c>
      <c r="CO11" s="119" t="str">
        <f t="shared" si="25"/>
        <v>4.0</v>
      </c>
      <c r="CP11" s="137">
        <v>2</v>
      </c>
      <c r="CQ11" s="138">
        <v>2</v>
      </c>
      <c r="CR11" s="248">
        <v>9</v>
      </c>
      <c r="CS11" s="321">
        <v>10</v>
      </c>
      <c r="CT11" s="321"/>
      <c r="CU11" s="116">
        <f t="shared" si="34"/>
        <v>9.6</v>
      </c>
      <c r="CV11" s="117">
        <f t="shared" si="35"/>
        <v>9.6</v>
      </c>
      <c r="CW11" s="118" t="str">
        <f t="shared" si="36"/>
        <v>A</v>
      </c>
      <c r="CX11" s="119">
        <f t="shared" si="37"/>
        <v>4</v>
      </c>
      <c r="CY11" s="119" t="str">
        <f t="shared" si="26"/>
        <v>4.0</v>
      </c>
      <c r="CZ11" s="137">
        <v>2</v>
      </c>
      <c r="DA11" s="268">
        <v>2</v>
      </c>
      <c r="DB11" s="148">
        <v>10</v>
      </c>
      <c r="DC11" s="239">
        <v>9</v>
      </c>
      <c r="DD11" s="239"/>
      <c r="DE11" s="116">
        <f t="shared" si="27"/>
        <v>9.4</v>
      </c>
      <c r="DF11" s="117">
        <f t="shared" si="28"/>
        <v>9.4</v>
      </c>
      <c r="DG11" s="118" t="str">
        <f t="shared" si="29"/>
        <v>A</v>
      </c>
      <c r="DH11" s="119">
        <f t="shared" si="30"/>
        <v>4</v>
      </c>
      <c r="DI11" s="119" t="str">
        <f t="shared" si="31"/>
        <v>4.0</v>
      </c>
      <c r="DJ11" s="137">
        <v>2</v>
      </c>
      <c r="DK11" s="138">
        <v>2</v>
      </c>
      <c r="DL11" s="301">
        <f t="shared" si="38"/>
        <v>13</v>
      </c>
      <c r="DM11" s="310">
        <f t="shared" si="39"/>
        <v>2.9615384615384617</v>
      </c>
      <c r="DN11" s="312" t="str">
        <f t="shared" si="32"/>
        <v>2.96</v>
      </c>
      <c r="DO11" s="296" t="str">
        <f t="shared" si="40"/>
        <v>Lên lớp</v>
      </c>
      <c r="DP11" s="297">
        <f t="shared" si="41"/>
        <v>13</v>
      </c>
      <c r="DQ11" s="298">
        <f t="shared" si="42"/>
        <v>2.9615384615384617</v>
      </c>
      <c r="DR11" s="296" t="str">
        <f t="shared" si="43"/>
        <v>Lên lớp</v>
      </c>
      <c r="DT11" s="212">
        <v>6.9</v>
      </c>
      <c r="DU11" s="225">
        <v>8</v>
      </c>
      <c r="DV11" s="130"/>
      <c r="DW11" s="116">
        <f t="shared" si="44"/>
        <v>7.6</v>
      </c>
      <c r="DX11" s="117">
        <f t="shared" si="45"/>
        <v>7.6</v>
      </c>
      <c r="DY11" s="118" t="str">
        <f t="shared" si="46"/>
        <v>B</v>
      </c>
      <c r="DZ11" s="119">
        <f t="shared" si="47"/>
        <v>3</v>
      </c>
      <c r="EA11" s="119" t="str">
        <f t="shared" si="48"/>
        <v>3.0</v>
      </c>
      <c r="EB11" s="137">
        <v>3</v>
      </c>
      <c r="EC11" s="138">
        <v>3</v>
      </c>
      <c r="ED11" s="209">
        <v>9</v>
      </c>
      <c r="EE11" s="189">
        <v>10</v>
      </c>
      <c r="EF11" s="189"/>
      <c r="EG11" s="116">
        <f t="shared" si="49"/>
        <v>9.6</v>
      </c>
      <c r="EH11" s="117">
        <f t="shared" si="50"/>
        <v>9.6</v>
      </c>
      <c r="EI11" s="118" t="str">
        <f t="shared" si="51"/>
        <v>A</v>
      </c>
      <c r="EJ11" s="119">
        <f t="shared" si="52"/>
        <v>4</v>
      </c>
      <c r="EK11" s="119" t="str">
        <f t="shared" si="53"/>
        <v>4.0</v>
      </c>
      <c r="EL11" s="137">
        <v>3</v>
      </c>
      <c r="EM11" s="138">
        <v>3</v>
      </c>
      <c r="EN11" s="200">
        <v>8.6</v>
      </c>
      <c r="EO11" s="189">
        <v>9</v>
      </c>
      <c r="EP11" s="189"/>
      <c r="EQ11" s="116">
        <f t="shared" si="54"/>
        <v>8.8000000000000007</v>
      </c>
      <c r="ER11" s="117">
        <f t="shared" si="55"/>
        <v>8.8000000000000007</v>
      </c>
      <c r="ES11" s="118" t="str">
        <f t="shared" si="56"/>
        <v>A</v>
      </c>
      <c r="ET11" s="119">
        <f t="shared" si="57"/>
        <v>4</v>
      </c>
      <c r="EU11" s="119" t="str">
        <f t="shared" si="33"/>
        <v>4.0</v>
      </c>
      <c r="EV11" s="137">
        <v>3</v>
      </c>
      <c r="EW11" s="268">
        <v>3</v>
      </c>
      <c r="EX11" s="209">
        <v>8.6</v>
      </c>
      <c r="EY11" s="225">
        <v>9</v>
      </c>
      <c r="EZ11" s="225"/>
      <c r="FA11" s="116">
        <f t="shared" si="58"/>
        <v>8.8000000000000007</v>
      </c>
      <c r="FB11" s="117">
        <f t="shared" si="59"/>
        <v>8.8000000000000007</v>
      </c>
      <c r="FC11" s="118" t="str">
        <f t="shared" si="60"/>
        <v>A</v>
      </c>
      <c r="FD11" s="119">
        <f t="shared" si="61"/>
        <v>4</v>
      </c>
      <c r="FE11" s="119" t="str">
        <f t="shared" si="62"/>
        <v>4.0</v>
      </c>
      <c r="FF11" s="137">
        <v>3</v>
      </c>
      <c r="FG11" s="138">
        <v>3</v>
      </c>
      <c r="FH11" s="148">
        <v>8.5</v>
      </c>
      <c r="FI11" s="189">
        <v>10</v>
      </c>
      <c r="FJ11" s="189"/>
      <c r="FK11" s="116">
        <f t="shared" si="63"/>
        <v>9.4</v>
      </c>
      <c r="FL11" s="117">
        <f t="shared" si="64"/>
        <v>9.4</v>
      </c>
      <c r="FM11" s="118" t="str">
        <f t="shared" si="65"/>
        <v>A</v>
      </c>
      <c r="FN11" s="119">
        <f t="shared" si="66"/>
        <v>4</v>
      </c>
      <c r="FO11" s="119" t="str">
        <f t="shared" si="67"/>
        <v>4.0</v>
      </c>
      <c r="FP11" s="137">
        <v>3</v>
      </c>
      <c r="FQ11" s="138">
        <v>3</v>
      </c>
      <c r="FR11" s="301">
        <f t="shared" si="68"/>
        <v>15</v>
      </c>
      <c r="FS11" s="310">
        <f t="shared" si="69"/>
        <v>3.8</v>
      </c>
      <c r="FT11" s="312" t="str">
        <f t="shared" si="70"/>
        <v>3.80</v>
      </c>
      <c r="FU11" s="189" t="str">
        <f t="shared" si="71"/>
        <v>Lên lớp</v>
      </c>
      <c r="FV11" s="526">
        <f t="shared" si="72"/>
        <v>28</v>
      </c>
      <c r="FW11" s="310">
        <f t="shared" si="73"/>
        <v>3.4107142857142856</v>
      </c>
      <c r="FX11" s="312" t="str">
        <f t="shared" si="74"/>
        <v>3.41</v>
      </c>
      <c r="FY11" s="527">
        <f t="shared" si="75"/>
        <v>28</v>
      </c>
      <c r="FZ11" s="528">
        <f t="shared" si="76"/>
        <v>3.4107142857142856</v>
      </c>
      <c r="GA11" s="529" t="str">
        <f t="shared" si="77"/>
        <v>Lên lớp</v>
      </c>
      <c r="GB11" s="131"/>
      <c r="GC11" s="148">
        <v>7.5</v>
      </c>
      <c r="GD11" s="239">
        <v>9</v>
      </c>
      <c r="GE11" s="239"/>
      <c r="GF11" s="116">
        <f t="shared" si="78"/>
        <v>8.4</v>
      </c>
      <c r="GG11" s="117">
        <f t="shared" si="79"/>
        <v>8.4</v>
      </c>
      <c r="GH11" s="118" t="str">
        <f t="shared" si="80"/>
        <v>B+</v>
      </c>
      <c r="GI11" s="119">
        <f t="shared" si="81"/>
        <v>3.5</v>
      </c>
      <c r="GJ11" s="119" t="str">
        <f t="shared" si="82"/>
        <v>3.5</v>
      </c>
      <c r="GK11" s="137">
        <v>4</v>
      </c>
      <c r="GL11" s="138">
        <v>4</v>
      </c>
      <c r="GM11" s="191">
        <v>9</v>
      </c>
      <c r="GN11" s="239">
        <v>9</v>
      </c>
      <c r="GO11" s="324"/>
      <c r="GP11" s="116">
        <f t="shared" si="83"/>
        <v>9</v>
      </c>
      <c r="GQ11" s="117">
        <f t="shared" si="84"/>
        <v>9</v>
      </c>
      <c r="GR11" s="118" t="str">
        <f t="shared" si="85"/>
        <v>A</v>
      </c>
      <c r="GS11" s="119">
        <f t="shared" si="86"/>
        <v>4</v>
      </c>
      <c r="GT11" s="119" t="str">
        <f t="shared" si="87"/>
        <v>4.0</v>
      </c>
      <c r="GU11" s="137">
        <v>2</v>
      </c>
      <c r="GV11" s="138">
        <v>2</v>
      </c>
      <c r="GW11" s="209">
        <v>8.1999999999999993</v>
      </c>
      <c r="GX11" s="239">
        <v>9</v>
      </c>
      <c r="GY11" s="239"/>
      <c r="GZ11" s="116">
        <f t="shared" si="88"/>
        <v>8.6999999999999993</v>
      </c>
      <c r="HA11" s="117">
        <f t="shared" si="89"/>
        <v>8.6999999999999993</v>
      </c>
      <c r="HB11" s="118" t="str">
        <f t="shared" si="90"/>
        <v>A</v>
      </c>
      <c r="HC11" s="119">
        <f t="shared" si="91"/>
        <v>4</v>
      </c>
      <c r="HD11" s="119" t="str">
        <f t="shared" si="92"/>
        <v>4.0</v>
      </c>
      <c r="HE11" s="137">
        <v>2</v>
      </c>
      <c r="HF11" s="138">
        <v>2</v>
      </c>
      <c r="HG11" s="148">
        <v>8.3000000000000007</v>
      </c>
      <c r="HH11" s="239">
        <v>9</v>
      </c>
      <c r="HI11" s="239"/>
      <c r="HJ11" s="116">
        <f t="shared" si="93"/>
        <v>8.6999999999999993</v>
      </c>
      <c r="HK11" s="117">
        <f t="shared" si="94"/>
        <v>8.6999999999999993</v>
      </c>
      <c r="HL11" s="118" t="str">
        <f t="shared" si="95"/>
        <v>A</v>
      </c>
      <c r="HM11" s="119">
        <f t="shared" si="96"/>
        <v>4</v>
      </c>
      <c r="HN11" s="119" t="str">
        <f t="shared" si="97"/>
        <v>4.0</v>
      </c>
      <c r="HO11" s="137">
        <v>3</v>
      </c>
      <c r="HP11" s="138">
        <v>3</v>
      </c>
      <c r="HQ11" s="148">
        <v>8</v>
      </c>
      <c r="HR11" s="239">
        <v>9</v>
      </c>
      <c r="HS11" s="215"/>
      <c r="HT11" s="116">
        <f t="shared" si="98"/>
        <v>8.6</v>
      </c>
      <c r="HU11" s="117">
        <f t="shared" si="99"/>
        <v>8.6</v>
      </c>
      <c r="HV11" s="118" t="str">
        <f t="shared" si="100"/>
        <v>A</v>
      </c>
      <c r="HW11" s="119">
        <f t="shared" si="101"/>
        <v>4</v>
      </c>
      <c r="HX11" s="119" t="str">
        <f t="shared" si="102"/>
        <v>4.0</v>
      </c>
      <c r="HY11" s="137">
        <v>3</v>
      </c>
      <c r="HZ11" s="138">
        <v>3</v>
      </c>
      <c r="IA11" s="148">
        <v>8.6999999999999993</v>
      </c>
      <c r="IB11" s="189">
        <v>9</v>
      </c>
      <c r="IC11" s="130"/>
      <c r="ID11" s="116">
        <f t="shared" si="103"/>
        <v>8.9</v>
      </c>
      <c r="IE11" s="117">
        <f t="shared" si="104"/>
        <v>8.9</v>
      </c>
      <c r="IF11" s="118" t="str">
        <f t="shared" si="105"/>
        <v>A</v>
      </c>
      <c r="IG11" s="119">
        <f t="shared" si="106"/>
        <v>4</v>
      </c>
      <c r="IH11" s="119" t="str">
        <f t="shared" si="107"/>
        <v>4.0</v>
      </c>
      <c r="II11" s="137">
        <v>3</v>
      </c>
      <c r="IJ11" s="138">
        <v>3</v>
      </c>
      <c r="IK11" s="148">
        <v>8</v>
      </c>
      <c r="IL11" s="239">
        <v>9</v>
      </c>
      <c r="IM11" s="239"/>
      <c r="IN11" s="116">
        <f t="shared" si="108"/>
        <v>8.6</v>
      </c>
      <c r="IO11" s="117">
        <f t="shared" si="109"/>
        <v>8.6</v>
      </c>
      <c r="IP11" s="118" t="str">
        <f t="shared" si="110"/>
        <v>A</v>
      </c>
      <c r="IQ11" s="119">
        <f t="shared" si="111"/>
        <v>4</v>
      </c>
      <c r="IR11" s="119" t="str">
        <f t="shared" si="112"/>
        <v>4.0</v>
      </c>
      <c r="IS11" s="137">
        <v>1</v>
      </c>
      <c r="IT11" s="138">
        <v>1</v>
      </c>
      <c r="IU11" s="301">
        <f t="shared" si="113"/>
        <v>18</v>
      </c>
      <c r="IV11" s="310">
        <f t="shared" si="114"/>
        <v>3.8888888888888888</v>
      </c>
      <c r="IW11" s="312" t="str">
        <f t="shared" si="115"/>
        <v>3.89</v>
      </c>
      <c r="IX11" s="130"/>
      <c r="IY11" s="130"/>
      <c r="IZ11" s="130"/>
      <c r="JA11" s="130"/>
      <c r="JB11" s="130"/>
      <c r="JC11" s="130"/>
      <c r="JD11" s="130"/>
      <c r="JE11" s="130"/>
      <c r="JF11" s="130"/>
      <c r="JG11" s="131"/>
    </row>
    <row r="12" spans="1:267" ht="18">
      <c r="A12" s="22">
        <v>13</v>
      </c>
      <c r="B12" s="22" t="s">
        <v>378</v>
      </c>
      <c r="C12" s="36" t="s">
        <v>414</v>
      </c>
      <c r="D12" s="57" t="s">
        <v>415</v>
      </c>
      <c r="E12" s="2" t="s">
        <v>327</v>
      </c>
      <c r="F12" s="2"/>
      <c r="G12" s="55" t="s">
        <v>416</v>
      </c>
      <c r="H12" s="37" t="s">
        <v>36</v>
      </c>
      <c r="I12" s="22" t="s">
        <v>67</v>
      </c>
      <c r="J12" s="22" t="s">
        <v>37</v>
      </c>
      <c r="K12" s="38" t="s">
        <v>38</v>
      </c>
      <c r="L12" s="372"/>
      <c r="M12" s="38"/>
      <c r="N12" s="38"/>
      <c r="O12" s="38"/>
      <c r="P12" s="38"/>
      <c r="Q12" s="38"/>
      <c r="R12" s="38"/>
      <c r="S12" s="38"/>
      <c r="T12" s="38"/>
      <c r="U12" s="38"/>
      <c r="V12" s="38"/>
      <c r="W12" s="38"/>
      <c r="X12" s="38"/>
      <c r="Y12" s="38"/>
      <c r="Z12" s="38"/>
      <c r="AA12" s="38"/>
      <c r="AB12" s="38"/>
      <c r="AC12" s="38"/>
      <c r="AD12" s="38"/>
      <c r="AE12" s="38"/>
      <c r="AF12" s="38"/>
      <c r="AG12" s="38"/>
      <c r="AH12" s="38"/>
      <c r="AI12" s="38"/>
      <c r="AJ12" s="38"/>
      <c r="AK12" s="38"/>
      <c r="AL12" s="38"/>
      <c r="AM12" s="38"/>
      <c r="AN12" s="38"/>
      <c r="AO12" s="38"/>
      <c r="AP12" s="38"/>
      <c r="AQ12" s="38"/>
      <c r="AR12" s="38"/>
      <c r="AS12" s="38"/>
      <c r="AT12" s="38"/>
      <c r="AU12" s="38"/>
      <c r="AV12" s="6">
        <v>6.3</v>
      </c>
      <c r="AW12" s="3" t="str">
        <f t="shared" si="0"/>
        <v>C</v>
      </c>
      <c r="AX12" s="4">
        <f t="shared" si="1"/>
        <v>2</v>
      </c>
      <c r="AY12" s="13" t="str">
        <f t="shared" si="2"/>
        <v>2.0</v>
      </c>
      <c r="AZ12" s="15">
        <v>7</v>
      </c>
      <c r="BA12" s="3" t="str">
        <f t="shared" si="3"/>
        <v>B</v>
      </c>
      <c r="BB12" s="4">
        <f t="shared" si="4"/>
        <v>3</v>
      </c>
      <c r="BC12" s="122" t="str">
        <f t="shared" si="5"/>
        <v>3.0</v>
      </c>
      <c r="BD12" s="259">
        <v>8.1999999999999993</v>
      </c>
      <c r="BE12" s="230">
        <v>8</v>
      </c>
      <c r="BF12" s="230"/>
      <c r="BG12" s="116">
        <f t="shared" si="6"/>
        <v>8.1</v>
      </c>
      <c r="BH12" s="117">
        <f t="shared" si="7"/>
        <v>8.1</v>
      </c>
      <c r="BI12" s="118" t="str">
        <f t="shared" si="8"/>
        <v>B+</v>
      </c>
      <c r="BJ12" s="119">
        <f t="shared" si="9"/>
        <v>3.5</v>
      </c>
      <c r="BK12" s="119" t="str">
        <f t="shared" si="10"/>
        <v>3.5</v>
      </c>
      <c r="BL12" s="137">
        <v>4</v>
      </c>
      <c r="BM12" s="138">
        <v>4</v>
      </c>
      <c r="BN12" s="200">
        <v>8</v>
      </c>
      <c r="BO12" s="225">
        <v>6</v>
      </c>
      <c r="BP12" s="225"/>
      <c r="BQ12" s="116">
        <f t="shared" si="11"/>
        <v>6.8</v>
      </c>
      <c r="BR12" s="117">
        <f t="shared" si="12"/>
        <v>6.8</v>
      </c>
      <c r="BS12" s="118" t="str">
        <f t="shared" si="13"/>
        <v>C+</v>
      </c>
      <c r="BT12" s="119">
        <f t="shared" si="14"/>
        <v>2.5</v>
      </c>
      <c r="BU12" s="119" t="str">
        <f t="shared" si="15"/>
        <v>2.5</v>
      </c>
      <c r="BV12" s="137">
        <v>2</v>
      </c>
      <c r="BW12" s="138">
        <v>2</v>
      </c>
      <c r="BX12" s="148">
        <v>6.7</v>
      </c>
      <c r="BY12" s="189">
        <v>8</v>
      </c>
      <c r="BZ12" s="189"/>
      <c r="CA12" s="116">
        <f t="shared" si="16"/>
        <v>7.5</v>
      </c>
      <c r="CB12" s="117">
        <f t="shared" si="17"/>
        <v>7.5</v>
      </c>
      <c r="CC12" s="118" t="str">
        <f t="shared" si="18"/>
        <v>B</v>
      </c>
      <c r="CD12" s="119">
        <f t="shared" si="19"/>
        <v>3</v>
      </c>
      <c r="CE12" s="119" t="str">
        <f t="shared" si="20"/>
        <v>3.0</v>
      </c>
      <c r="CF12" s="137">
        <v>1</v>
      </c>
      <c r="CG12" s="138">
        <v>1</v>
      </c>
      <c r="CH12" s="212">
        <v>7.7</v>
      </c>
      <c r="CI12" s="230">
        <v>6</v>
      </c>
      <c r="CJ12" s="230"/>
      <c r="CK12" s="116">
        <f t="shared" si="21"/>
        <v>6.7</v>
      </c>
      <c r="CL12" s="117">
        <f t="shared" si="22"/>
        <v>6.7</v>
      </c>
      <c r="CM12" s="118" t="str">
        <f t="shared" si="23"/>
        <v>C+</v>
      </c>
      <c r="CN12" s="119">
        <f t="shared" si="24"/>
        <v>2.5</v>
      </c>
      <c r="CO12" s="119" t="str">
        <f t="shared" si="25"/>
        <v>2.5</v>
      </c>
      <c r="CP12" s="137">
        <v>2</v>
      </c>
      <c r="CQ12" s="138">
        <v>2</v>
      </c>
      <c r="CR12" s="248">
        <v>7</v>
      </c>
      <c r="CS12" s="321">
        <v>7</v>
      </c>
      <c r="CT12" s="321"/>
      <c r="CU12" s="116">
        <f t="shared" si="34"/>
        <v>7</v>
      </c>
      <c r="CV12" s="117">
        <f t="shared" si="35"/>
        <v>7</v>
      </c>
      <c r="CW12" s="118" t="str">
        <f t="shared" si="36"/>
        <v>B</v>
      </c>
      <c r="CX12" s="119">
        <f t="shared" si="37"/>
        <v>3</v>
      </c>
      <c r="CY12" s="119" t="str">
        <f t="shared" si="26"/>
        <v>3.0</v>
      </c>
      <c r="CZ12" s="137">
        <v>2</v>
      </c>
      <c r="DA12" s="268">
        <v>2</v>
      </c>
      <c r="DB12" s="148">
        <v>6.7</v>
      </c>
      <c r="DC12" s="239">
        <v>6</v>
      </c>
      <c r="DD12" s="239"/>
      <c r="DE12" s="116">
        <f t="shared" si="27"/>
        <v>6.3</v>
      </c>
      <c r="DF12" s="117">
        <f t="shared" si="28"/>
        <v>6.3</v>
      </c>
      <c r="DG12" s="118" t="str">
        <f t="shared" si="29"/>
        <v>C</v>
      </c>
      <c r="DH12" s="119">
        <f t="shared" si="30"/>
        <v>2</v>
      </c>
      <c r="DI12" s="119" t="str">
        <f t="shared" si="31"/>
        <v>2.0</v>
      </c>
      <c r="DJ12" s="137">
        <v>2</v>
      </c>
      <c r="DK12" s="138">
        <v>2</v>
      </c>
      <c r="DL12" s="301">
        <f t="shared" si="38"/>
        <v>13</v>
      </c>
      <c r="DM12" s="310">
        <f t="shared" si="39"/>
        <v>2.8461538461538463</v>
      </c>
      <c r="DN12" s="312" t="str">
        <f t="shared" si="32"/>
        <v>2.85</v>
      </c>
      <c r="DO12" s="296" t="str">
        <f t="shared" si="40"/>
        <v>Lên lớp</v>
      </c>
      <c r="DP12" s="297">
        <f t="shared" si="41"/>
        <v>13</v>
      </c>
      <c r="DQ12" s="298">
        <f t="shared" si="42"/>
        <v>2.8461538461538463</v>
      </c>
      <c r="DR12" s="296" t="str">
        <f t="shared" si="43"/>
        <v>Lên lớp</v>
      </c>
      <c r="DT12" s="212">
        <v>6.1</v>
      </c>
      <c r="DU12" s="225">
        <v>7</v>
      </c>
      <c r="DV12" s="130"/>
      <c r="DW12" s="116">
        <f t="shared" si="44"/>
        <v>6.6</v>
      </c>
      <c r="DX12" s="117">
        <f t="shared" si="45"/>
        <v>6.6</v>
      </c>
      <c r="DY12" s="118" t="str">
        <f t="shared" si="46"/>
        <v>C+</v>
      </c>
      <c r="DZ12" s="119">
        <f t="shared" si="47"/>
        <v>2.5</v>
      </c>
      <c r="EA12" s="119" t="str">
        <f t="shared" si="48"/>
        <v>2.5</v>
      </c>
      <c r="EB12" s="137">
        <v>3</v>
      </c>
      <c r="EC12" s="138">
        <v>3</v>
      </c>
      <c r="ED12" s="209">
        <v>8.1999999999999993</v>
      </c>
      <c r="EE12" s="189">
        <v>6</v>
      </c>
      <c r="EF12" s="189"/>
      <c r="EG12" s="116">
        <f t="shared" si="49"/>
        <v>6.9</v>
      </c>
      <c r="EH12" s="117">
        <f t="shared" si="50"/>
        <v>6.9</v>
      </c>
      <c r="EI12" s="118" t="str">
        <f t="shared" si="51"/>
        <v>C+</v>
      </c>
      <c r="EJ12" s="119">
        <f t="shared" si="52"/>
        <v>2.5</v>
      </c>
      <c r="EK12" s="119" t="str">
        <f t="shared" si="53"/>
        <v>2.5</v>
      </c>
      <c r="EL12" s="137">
        <v>3</v>
      </c>
      <c r="EM12" s="138">
        <v>3</v>
      </c>
      <c r="EN12" s="200">
        <v>8.6</v>
      </c>
      <c r="EO12" s="189">
        <v>9</v>
      </c>
      <c r="EP12" s="189"/>
      <c r="EQ12" s="116">
        <f t="shared" si="54"/>
        <v>8.8000000000000007</v>
      </c>
      <c r="ER12" s="117">
        <f t="shared" si="55"/>
        <v>8.8000000000000007</v>
      </c>
      <c r="ES12" s="118" t="str">
        <f t="shared" si="56"/>
        <v>A</v>
      </c>
      <c r="ET12" s="119">
        <f t="shared" si="57"/>
        <v>4</v>
      </c>
      <c r="EU12" s="119" t="str">
        <f t="shared" si="33"/>
        <v>4.0</v>
      </c>
      <c r="EV12" s="137">
        <v>3</v>
      </c>
      <c r="EW12" s="268">
        <v>3</v>
      </c>
      <c r="EX12" s="209">
        <v>7.6</v>
      </c>
      <c r="EY12" s="225">
        <v>8</v>
      </c>
      <c r="EZ12" s="225"/>
      <c r="FA12" s="116">
        <f t="shared" si="58"/>
        <v>7.8</v>
      </c>
      <c r="FB12" s="117">
        <f t="shared" si="59"/>
        <v>7.8</v>
      </c>
      <c r="FC12" s="118" t="str">
        <f t="shared" si="60"/>
        <v>B</v>
      </c>
      <c r="FD12" s="119">
        <f t="shared" si="61"/>
        <v>3</v>
      </c>
      <c r="FE12" s="119" t="str">
        <f t="shared" si="62"/>
        <v>3.0</v>
      </c>
      <c r="FF12" s="137">
        <v>3</v>
      </c>
      <c r="FG12" s="138">
        <v>3</v>
      </c>
      <c r="FH12" s="148">
        <v>8.1999999999999993</v>
      </c>
      <c r="FI12" s="189">
        <v>7</v>
      </c>
      <c r="FJ12" s="189"/>
      <c r="FK12" s="116">
        <f t="shared" si="63"/>
        <v>7.5</v>
      </c>
      <c r="FL12" s="117">
        <f t="shared" si="64"/>
        <v>7.5</v>
      </c>
      <c r="FM12" s="118" t="str">
        <f t="shared" si="65"/>
        <v>B</v>
      </c>
      <c r="FN12" s="119">
        <f t="shared" si="66"/>
        <v>3</v>
      </c>
      <c r="FO12" s="119" t="str">
        <f t="shared" si="67"/>
        <v>3.0</v>
      </c>
      <c r="FP12" s="137">
        <v>3</v>
      </c>
      <c r="FQ12" s="138">
        <v>3</v>
      </c>
      <c r="FR12" s="301">
        <f t="shared" si="68"/>
        <v>15</v>
      </c>
      <c r="FS12" s="310">
        <f t="shared" si="69"/>
        <v>3</v>
      </c>
      <c r="FT12" s="312" t="str">
        <f t="shared" si="70"/>
        <v>3.00</v>
      </c>
      <c r="FU12" s="189" t="str">
        <f t="shared" si="71"/>
        <v>Lên lớp</v>
      </c>
      <c r="FV12" s="526">
        <f t="shared" si="72"/>
        <v>28</v>
      </c>
      <c r="FW12" s="310">
        <f t="shared" si="73"/>
        <v>2.9285714285714284</v>
      </c>
      <c r="FX12" s="312" t="str">
        <f t="shared" si="74"/>
        <v>2.93</v>
      </c>
      <c r="FY12" s="527">
        <f t="shared" si="75"/>
        <v>28</v>
      </c>
      <c r="FZ12" s="528">
        <f t="shared" si="76"/>
        <v>2.9285714285714284</v>
      </c>
      <c r="GA12" s="529" t="str">
        <f t="shared" si="77"/>
        <v>Lên lớp</v>
      </c>
      <c r="GB12" s="131"/>
      <c r="GC12" s="148">
        <v>7.6</v>
      </c>
      <c r="GD12" s="239">
        <v>8</v>
      </c>
      <c r="GE12" s="239"/>
      <c r="GF12" s="116">
        <f t="shared" si="78"/>
        <v>7.8</v>
      </c>
      <c r="GG12" s="117">
        <f t="shared" si="79"/>
        <v>7.8</v>
      </c>
      <c r="GH12" s="118" t="str">
        <f t="shared" si="80"/>
        <v>B</v>
      </c>
      <c r="GI12" s="119">
        <f t="shared" si="81"/>
        <v>3</v>
      </c>
      <c r="GJ12" s="119" t="str">
        <f t="shared" si="82"/>
        <v>3.0</v>
      </c>
      <c r="GK12" s="137">
        <v>4</v>
      </c>
      <c r="GL12" s="138">
        <v>4</v>
      </c>
      <c r="GM12" s="191">
        <v>7</v>
      </c>
      <c r="GN12" s="239">
        <v>8</v>
      </c>
      <c r="GO12" s="324"/>
      <c r="GP12" s="116">
        <f t="shared" si="83"/>
        <v>7.6</v>
      </c>
      <c r="GQ12" s="117">
        <f t="shared" si="84"/>
        <v>7.6</v>
      </c>
      <c r="GR12" s="118" t="str">
        <f t="shared" si="85"/>
        <v>B</v>
      </c>
      <c r="GS12" s="119">
        <f t="shared" si="86"/>
        <v>3</v>
      </c>
      <c r="GT12" s="119" t="str">
        <f t="shared" si="87"/>
        <v>3.0</v>
      </c>
      <c r="GU12" s="137">
        <v>2</v>
      </c>
      <c r="GV12" s="138">
        <v>2</v>
      </c>
      <c r="GW12" s="209">
        <v>7.2</v>
      </c>
      <c r="GX12" s="239">
        <v>7</v>
      </c>
      <c r="GY12" s="239"/>
      <c r="GZ12" s="116">
        <f t="shared" si="88"/>
        <v>7.1</v>
      </c>
      <c r="HA12" s="117">
        <f t="shared" si="89"/>
        <v>7.1</v>
      </c>
      <c r="HB12" s="118" t="str">
        <f t="shared" si="90"/>
        <v>B</v>
      </c>
      <c r="HC12" s="119">
        <f t="shared" si="91"/>
        <v>3</v>
      </c>
      <c r="HD12" s="119" t="str">
        <f t="shared" si="92"/>
        <v>3.0</v>
      </c>
      <c r="HE12" s="137">
        <v>2</v>
      </c>
      <c r="HF12" s="138">
        <v>2</v>
      </c>
      <c r="HG12" s="148">
        <v>7.5</v>
      </c>
      <c r="HH12" s="239">
        <v>8</v>
      </c>
      <c r="HI12" s="239"/>
      <c r="HJ12" s="116">
        <f t="shared" si="93"/>
        <v>7.8</v>
      </c>
      <c r="HK12" s="117">
        <f t="shared" si="94"/>
        <v>7.8</v>
      </c>
      <c r="HL12" s="118" t="str">
        <f t="shared" si="95"/>
        <v>B</v>
      </c>
      <c r="HM12" s="119">
        <f t="shared" si="96"/>
        <v>3</v>
      </c>
      <c r="HN12" s="119" t="str">
        <f t="shared" si="97"/>
        <v>3.0</v>
      </c>
      <c r="HO12" s="137">
        <v>3</v>
      </c>
      <c r="HP12" s="138">
        <v>3</v>
      </c>
      <c r="HQ12" s="148">
        <v>8.4</v>
      </c>
      <c r="HR12" s="239">
        <v>9</v>
      </c>
      <c r="HS12" s="215"/>
      <c r="HT12" s="116">
        <f t="shared" si="98"/>
        <v>8.8000000000000007</v>
      </c>
      <c r="HU12" s="117">
        <f t="shared" si="99"/>
        <v>8.8000000000000007</v>
      </c>
      <c r="HV12" s="118" t="str">
        <f t="shared" si="100"/>
        <v>A</v>
      </c>
      <c r="HW12" s="119">
        <f t="shared" si="101"/>
        <v>4</v>
      </c>
      <c r="HX12" s="119" t="str">
        <f t="shared" si="102"/>
        <v>4.0</v>
      </c>
      <c r="HY12" s="137">
        <v>3</v>
      </c>
      <c r="HZ12" s="138">
        <v>3</v>
      </c>
      <c r="IA12" s="148">
        <v>8</v>
      </c>
      <c r="IB12" s="189">
        <v>8</v>
      </c>
      <c r="IC12" s="130"/>
      <c r="ID12" s="116">
        <f t="shared" si="103"/>
        <v>8</v>
      </c>
      <c r="IE12" s="117">
        <f t="shared" si="104"/>
        <v>8</v>
      </c>
      <c r="IF12" s="118" t="str">
        <f t="shared" si="105"/>
        <v>B+</v>
      </c>
      <c r="IG12" s="119">
        <f t="shared" si="106"/>
        <v>3.5</v>
      </c>
      <c r="IH12" s="119" t="str">
        <f t="shared" si="107"/>
        <v>3.5</v>
      </c>
      <c r="II12" s="137">
        <v>3</v>
      </c>
      <c r="IJ12" s="138">
        <v>3</v>
      </c>
      <c r="IK12" s="148">
        <v>8</v>
      </c>
      <c r="IL12" s="239">
        <v>1</v>
      </c>
      <c r="IM12" s="239">
        <v>7</v>
      </c>
      <c r="IN12" s="116">
        <f t="shared" si="108"/>
        <v>3.8</v>
      </c>
      <c r="IO12" s="117">
        <f t="shared" si="109"/>
        <v>7.4</v>
      </c>
      <c r="IP12" s="118" t="str">
        <f t="shared" si="110"/>
        <v>B</v>
      </c>
      <c r="IQ12" s="119">
        <f t="shared" si="111"/>
        <v>3</v>
      </c>
      <c r="IR12" s="119" t="str">
        <f t="shared" si="112"/>
        <v>3.0</v>
      </c>
      <c r="IS12" s="137">
        <v>1</v>
      </c>
      <c r="IT12" s="138">
        <v>1</v>
      </c>
      <c r="IU12" s="301">
        <f t="shared" si="113"/>
        <v>18</v>
      </c>
      <c r="IV12" s="310">
        <f t="shared" si="114"/>
        <v>3.25</v>
      </c>
      <c r="IW12" s="312" t="str">
        <f t="shared" si="115"/>
        <v>3.25</v>
      </c>
      <c r="IX12" s="130"/>
      <c r="IY12" s="130"/>
      <c r="IZ12" s="130"/>
      <c r="JA12" s="130"/>
      <c r="JB12" s="130"/>
      <c r="JC12" s="130"/>
      <c r="JD12" s="130"/>
      <c r="JE12" s="130"/>
      <c r="JF12" s="130"/>
      <c r="JG12" s="131"/>
    </row>
    <row r="13" spans="1:267" ht="18">
      <c r="A13" s="22">
        <v>15</v>
      </c>
      <c r="B13" s="22" t="s">
        <v>378</v>
      </c>
      <c r="C13" s="36" t="s">
        <v>421</v>
      </c>
      <c r="D13" s="57" t="s">
        <v>49</v>
      </c>
      <c r="E13" s="2" t="s">
        <v>422</v>
      </c>
      <c r="F13" s="2"/>
      <c r="G13" s="55" t="s">
        <v>423</v>
      </c>
      <c r="H13" s="37" t="s">
        <v>36</v>
      </c>
      <c r="I13" s="22" t="s">
        <v>631</v>
      </c>
      <c r="J13" s="22" t="s">
        <v>37</v>
      </c>
      <c r="K13" s="38" t="s">
        <v>38</v>
      </c>
      <c r="L13" s="372"/>
      <c r="M13" s="38"/>
      <c r="N13" s="38"/>
      <c r="O13" s="38"/>
      <c r="P13" s="38"/>
      <c r="Q13" s="38"/>
      <c r="R13" s="38"/>
      <c r="S13" s="38"/>
      <c r="T13" s="38"/>
      <c r="U13" s="38"/>
      <c r="V13" s="38"/>
      <c r="W13" s="38"/>
      <c r="X13" s="38"/>
      <c r="Y13" s="38"/>
      <c r="Z13" s="38"/>
      <c r="AA13" s="38"/>
      <c r="AB13" s="38"/>
      <c r="AC13" s="38"/>
      <c r="AD13" s="38"/>
      <c r="AE13" s="38"/>
      <c r="AF13" s="38"/>
      <c r="AG13" s="38"/>
      <c r="AH13" s="38"/>
      <c r="AI13" s="38"/>
      <c r="AJ13" s="38"/>
      <c r="AK13" s="38"/>
      <c r="AL13" s="38"/>
      <c r="AM13" s="38"/>
      <c r="AN13" s="38"/>
      <c r="AO13" s="38"/>
      <c r="AP13" s="38"/>
      <c r="AQ13" s="38"/>
      <c r="AR13" s="38"/>
      <c r="AS13" s="38"/>
      <c r="AT13" s="38"/>
      <c r="AU13" s="38"/>
      <c r="AV13" s="6">
        <v>7.3</v>
      </c>
      <c r="AW13" s="3" t="str">
        <f t="shared" si="0"/>
        <v>B</v>
      </c>
      <c r="AX13" s="4">
        <f t="shared" si="1"/>
        <v>3</v>
      </c>
      <c r="AY13" s="13" t="str">
        <f t="shared" si="2"/>
        <v>3.0</v>
      </c>
      <c r="AZ13" s="15">
        <v>7</v>
      </c>
      <c r="BA13" s="3" t="str">
        <f t="shared" si="3"/>
        <v>B</v>
      </c>
      <c r="BB13" s="4">
        <f t="shared" si="4"/>
        <v>3</v>
      </c>
      <c r="BC13" s="122" t="str">
        <f t="shared" si="5"/>
        <v>3.0</v>
      </c>
      <c r="BD13" s="259">
        <v>8.3000000000000007</v>
      </c>
      <c r="BE13" s="230">
        <v>7</v>
      </c>
      <c r="BF13" s="230"/>
      <c r="BG13" s="116">
        <f t="shared" si="6"/>
        <v>7.5</v>
      </c>
      <c r="BH13" s="117">
        <f t="shared" si="7"/>
        <v>7.5</v>
      </c>
      <c r="BI13" s="118" t="str">
        <f t="shared" si="8"/>
        <v>B</v>
      </c>
      <c r="BJ13" s="119">
        <f t="shared" si="9"/>
        <v>3</v>
      </c>
      <c r="BK13" s="119" t="str">
        <f t="shared" si="10"/>
        <v>3.0</v>
      </c>
      <c r="BL13" s="137">
        <v>4</v>
      </c>
      <c r="BM13" s="138">
        <v>4</v>
      </c>
      <c r="BN13" s="200">
        <v>7</v>
      </c>
      <c r="BO13" s="225">
        <v>5</v>
      </c>
      <c r="BP13" s="225"/>
      <c r="BQ13" s="116">
        <f t="shared" si="11"/>
        <v>5.8</v>
      </c>
      <c r="BR13" s="117">
        <f t="shared" si="12"/>
        <v>5.8</v>
      </c>
      <c r="BS13" s="118" t="str">
        <f t="shared" si="13"/>
        <v>C</v>
      </c>
      <c r="BT13" s="119">
        <f t="shared" si="14"/>
        <v>2</v>
      </c>
      <c r="BU13" s="119" t="str">
        <f t="shared" si="15"/>
        <v>2.0</v>
      </c>
      <c r="BV13" s="137">
        <v>2</v>
      </c>
      <c r="BW13" s="138">
        <v>2</v>
      </c>
      <c r="BX13" s="148">
        <v>8.6999999999999993</v>
      </c>
      <c r="BY13" s="189">
        <v>8</v>
      </c>
      <c r="BZ13" s="189"/>
      <c r="CA13" s="116">
        <f t="shared" si="16"/>
        <v>8.3000000000000007</v>
      </c>
      <c r="CB13" s="117">
        <f t="shared" si="17"/>
        <v>8.3000000000000007</v>
      </c>
      <c r="CC13" s="118" t="str">
        <f t="shared" si="18"/>
        <v>B+</v>
      </c>
      <c r="CD13" s="119">
        <f t="shared" si="19"/>
        <v>3.5</v>
      </c>
      <c r="CE13" s="119" t="str">
        <f t="shared" si="20"/>
        <v>3.5</v>
      </c>
      <c r="CF13" s="137">
        <v>1</v>
      </c>
      <c r="CG13" s="138">
        <v>1</v>
      </c>
      <c r="CH13" s="212">
        <v>9</v>
      </c>
      <c r="CI13" s="230">
        <v>8</v>
      </c>
      <c r="CJ13" s="230"/>
      <c r="CK13" s="116">
        <f t="shared" si="21"/>
        <v>8.4</v>
      </c>
      <c r="CL13" s="117">
        <f t="shared" si="22"/>
        <v>8.4</v>
      </c>
      <c r="CM13" s="118" t="str">
        <f t="shared" si="23"/>
        <v>B+</v>
      </c>
      <c r="CN13" s="119">
        <f t="shared" si="24"/>
        <v>3.5</v>
      </c>
      <c r="CO13" s="119" t="str">
        <f t="shared" si="25"/>
        <v>3.5</v>
      </c>
      <c r="CP13" s="137">
        <v>2</v>
      </c>
      <c r="CQ13" s="138">
        <v>2</v>
      </c>
      <c r="CR13" s="248">
        <v>9</v>
      </c>
      <c r="CS13" s="321">
        <v>10</v>
      </c>
      <c r="CT13" s="321"/>
      <c r="CU13" s="116">
        <f t="shared" si="34"/>
        <v>9.6</v>
      </c>
      <c r="CV13" s="117">
        <f t="shared" si="35"/>
        <v>9.6</v>
      </c>
      <c r="CW13" s="118" t="str">
        <f t="shared" si="36"/>
        <v>A</v>
      </c>
      <c r="CX13" s="119">
        <f t="shared" si="37"/>
        <v>4</v>
      </c>
      <c r="CY13" s="119" t="str">
        <f t="shared" si="26"/>
        <v>4.0</v>
      </c>
      <c r="CZ13" s="137">
        <v>2</v>
      </c>
      <c r="DA13" s="268">
        <v>2</v>
      </c>
      <c r="DB13" s="148">
        <v>10</v>
      </c>
      <c r="DC13" s="239">
        <v>9</v>
      </c>
      <c r="DD13" s="239"/>
      <c r="DE13" s="116">
        <f t="shared" si="27"/>
        <v>9.4</v>
      </c>
      <c r="DF13" s="117">
        <f t="shared" si="28"/>
        <v>9.4</v>
      </c>
      <c r="DG13" s="118" t="str">
        <f t="shared" si="29"/>
        <v>A</v>
      </c>
      <c r="DH13" s="119">
        <f t="shared" si="30"/>
        <v>4</v>
      </c>
      <c r="DI13" s="119" t="str">
        <f t="shared" si="31"/>
        <v>4.0</v>
      </c>
      <c r="DJ13" s="137">
        <v>2</v>
      </c>
      <c r="DK13" s="138">
        <v>2</v>
      </c>
      <c r="DL13" s="301">
        <f t="shared" si="38"/>
        <v>13</v>
      </c>
      <c r="DM13" s="310">
        <f t="shared" si="39"/>
        <v>3.2692307692307692</v>
      </c>
      <c r="DN13" s="312" t="str">
        <f t="shared" si="32"/>
        <v>3.27</v>
      </c>
      <c r="DO13" s="296" t="str">
        <f t="shared" si="40"/>
        <v>Lên lớp</v>
      </c>
      <c r="DP13" s="297">
        <f t="shared" si="41"/>
        <v>13</v>
      </c>
      <c r="DQ13" s="298">
        <f t="shared" si="42"/>
        <v>3.2692307692307692</v>
      </c>
      <c r="DR13" s="296" t="str">
        <f t="shared" si="43"/>
        <v>Lên lớp</v>
      </c>
      <c r="DT13" s="212">
        <v>6.9</v>
      </c>
      <c r="DU13" s="225">
        <v>6</v>
      </c>
      <c r="DV13" s="130"/>
      <c r="DW13" s="116">
        <f t="shared" si="44"/>
        <v>6.4</v>
      </c>
      <c r="DX13" s="117">
        <f t="shared" si="45"/>
        <v>6.4</v>
      </c>
      <c r="DY13" s="118" t="str">
        <f t="shared" si="46"/>
        <v>C</v>
      </c>
      <c r="DZ13" s="119">
        <f t="shared" si="47"/>
        <v>2</v>
      </c>
      <c r="EA13" s="119" t="str">
        <f t="shared" si="48"/>
        <v>2.0</v>
      </c>
      <c r="EB13" s="137">
        <v>3</v>
      </c>
      <c r="EC13" s="138">
        <v>3</v>
      </c>
      <c r="ED13" s="209">
        <v>8.5</v>
      </c>
      <c r="EE13" s="189">
        <v>9</v>
      </c>
      <c r="EF13" s="189"/>
      <c r="EG13" s="116">
        <f t="shared" si="49"/>
        <v>8.8000000000000007</v>
      </c>
      <c r="EH13" s="117">
        <f t="shared" si="50"/>
        <v>8.8000000000000007</v>
      </c>
      <c r="EI13" s="118" t="str">
        <f t="shared" si="51"/>
        <v>A</v>
      </c>
      <c r="EJ13" s="119">
        <f t="shared" si="52"/>
        <v>4</v>
      </c>
      <c r="EK13" s="119" t="str">
        <f t="shared" si="53"/>
        <v>4.0</v>
      </c>
      <c r="EL13" s="137">
        <v>3</v>
      </c>
      <c r="EM13" s="138">
        <v>3</v>
      </c>
      <c r="EN13" s="200">
        <v>9.1999999999999993</v>
      </c>
      <c r="EO13" s="189">
        <v>8</v>
      </c>
      <c r="EP13" s="189"/>
      <c r="EQ13" s="116">
        <f t="shared" si="54"/>
        <v>8.5</v>
      </c>
      <c r="ER13" s="117">
        <f t="shared" si="55"/>
        <v>8.5</v>
      </c>
      <c r="ES13" s="118" t="str">
        <f t="shared" si="56"/>
        <v>A</v>
      </c>
      <c r="ET13" s="119">
        <f t="shared" si="57"/>
        <v>4</v>
      </c>
      <c r="EU13" s="119" t="str">
        <f t="shared" si="33"/>
        <v>4.0</v>
      </c>
      <c r="EV13" s="137">
        <v>3</v>
      </c>
      <c r="EW13" s="268">
        <v>3</v>
      </c>
      <c r="EX13" s="209">
        <v>8</v>
      </c>
      <c r="EY13" s="225">
        <v>9</v>
      </c>
      <c r="EZ13" s="225"/>
      <c r="FA13" s="116">
        <f t="shared" si="58"/>
        <v>8.6</v>
      </c>
      <c r="FB13" s="117">
        <f t="shared" si="59"/>
        <v>8.6</v>
      </c>
      <c r="FC13" s="118" t="str">
        <f t="shared" si="60"/>
        <v>A</v>
      </c>
      <c r="FD13" s="119">
        <f t="shared" si="61"/>
        <v>4</v>
      </c>
      <c r="FE13" s="119" t="str">
        <f t="shared" si="62"/>
        <v>4.0</v>
      </c>
      <c r="FF13" s="137">
        <v>3</v>
      </c>
      <c r="FG13" s="138">
        <v>3</v>
      </c>
      <c r="FH13" s="148">
        <v>8.6999999999999993</v>
      </c>
      <c r="FI13" s="189">
        <v>10</v>
      </c>
      <c r="FJ13" s="189"/>
      <c r="FK13" s="116">
        <f t="shared" si="63"/>
        <v>9.5</v>
      </c>
      <c r="FL13" s="117">
        <f t="shared" si="64"/>
        <v>9.5</v>
      </c>
      <c r="FM13" s="118" t="str">
        <f t="shared" si="65"/>
        <v>A</v>
      </c>
      <c r="FN13" s="119">
        <f t="shared" si="66"/>
        <v>4</v>
      </c>
      <c r="FO13" s="119" t="str">
        <f t="shared" si="67"/>
        <v>4.0</v>
      </c>
      <c r="FP13" s="137">
        <v>3</v>
      </c>
      <c r="FQ13" s="138">
        <v>3</v>
      </c>
      <c r="FR13" s="301">
        <f t="shared" si="68"/>
        <v>15</v>
      </c>
      <c r="FS13" s="310">
        <f t="shared" si="69"/>
        <v>3.6</v>
      </c>
      <c r="FT13" s="312" t="str">
        <f t="shared" si="70"/>
        <v>3.60</v>
      </c>
      <c r="FU13" s="189" t="str">
        <f t="shared" si="71"/>
        <v>Lên lớp</v>
      </c>
      <c r="FV13" s="526">
        <f t="shared" si="72"/>
        <v>28</v>
      </c>
      <c r="FW13" s="310">
        <f t="shared" si="73"/>
        <v>3.4464285714285716</v>
      </c>
      <c r="FX13" s="312" t="str">
        <f t="shared" si="74"/>
        <v>3.45</v>
      </c>
      <c r="FY13" s="527">
        <f t="shared" si="75"/>
        <v>28</v>
      </c>
      <c r="FZ13" s="528">
        <f t="shared" si="76"/>
        <v>3.4464285714285716</v>
      </c>
      <c r="GA13" s="529" t="str">
        <f t="shared" si="77"/>
        <v>Lên lớp</v>
      </c>
      <c r="GB13" s="131"/>
      <c r="GC13" s="148">
        <v>8.3000000000000007</v>
      </c>
      <c r="GD13" s="239">
        <v>8</v>
      </c>
      <c r="GE13" s="239"/>
      <c r="GF13" s="116">
        <f t="shared" si="78"/>
        <v>8.1</v>
      </c>
      <c r="GG13" s="117">
        <f t="shared" si="79"/>
        <v>8.1</v>
      </c>
      <c r="GH13" s="118" t="str">
        <f t="shared" si="80"/>
        <v>B+</v>
      </c>
      <c r="GI13" s="119">
        <f t="shared" si="81"/>
        <v>3.5</v>
      </c>
      <c r="GJ13" s="119" t="str">
        <f t="shared" si="82"/>
        <v>3.5</v>
      </c>
      <c r="GK13" s="137">
        <v>4</v>
      </c>
      <c r="GL13" s="138">
        <v>4</v>
      </c>
      <c r="GM13" s="191">
        <v>9</v>
      </c>
      <c r="GN13" s="239">
        <v>9</v>
      </c>
      <c r="GO13" s="324"/>
      <c r="GP13" s="116">
        <f t="shared" si="83"/>
        <v>9</v>
      </c>
      <c r="GQ13" s="117">
        <f t="shared" si="84"/>
        <v>9</v>
      </c>
      <c r="GR13" s="118" t="str">
        <f t="shared" si="85"/>
        <v>A</v>
      </c>
      <c r="GS13" s="119">
        <f t="shared" si="86"/>
        <v>4</v>
      </c>
      <c r="GT13" s="119" t="str">
        <f t="shared" si="87"/>
        <v>4.0</v>
      </c>
      <c r="GU13" s="137">
        <v>2</v>
      </c>
      <c r="GV13" s="138">
        <v>2</v>
      </c>
      <c r="GW13" s="209">
        <v>8.5</v>
      </c>
      <c r="GX13" s="239">
        <v>10</v>
      </c>
      <c r="GY13" s="239"/>
      <c r="GZ13" s="116">
        <f t="shared" si="88"/>
        <v>9.4</v>
      </c>
      <c r="HA13" s="117">
        <f t="shared" si="89"/>
        <v>9.4</v>
      </c>
      <c r="HB13" s="118" t="str">
        <f t="shared" si="90"/>
        <v>A</v>
      </c>
      <c r="HC13" s="119">
        <f t="shared" si="91"/>
        <v>4</v>
      </c>
      <c r="HD13" s="119" t="str">
        <f t="shared" si="92"/>
        <v>4.0</v>
      </c>
      <c r="HE13" s="137">
        <v>2</v>
      </c>
      <c r="HF13" s="138">
        <v>2</v>
      </c>
      <c r="HG13" s="148">
        <v>7.2</v>
      </c>
      <c r="HH13" s="239">
        <v>7</v>
      </c>
      <c r="HI13" s="239"/>
      <c r="HJ13" s="116">
        <f t="shared" si="93"/>
        <v>7.1</v>
      </c>
      <c r="HK13" s="117">
        <f t="shared" si="94"/>
        <v>7.1</v>
      </c>
      <c r="HL13" s="118" t="str">
        <f t="shared" si="95"/>
        <v>B</v>
      </c>
      <c r="HM13" s="119">
        <f t="shared" si="96"/>
        <v>3</v>
      </c>
      <c r="HN13" s="119" t="str">
        <f t="shared" si="97"/>
        <v>3.0</v>
      </c>
      <c r="HO13" s="137">
        <v>3</v>
      </c>
      <c r="HP13" s="138">
        <v>3</v>
      </c>
      <c r="HQ13" s="148">
        <v>8</v>
      </c>
      <c r="HR13" s="239">
        <v>9</v>
      </c>
      <c r="HS13" s="215"/>
      <c r="HT13" s="116">
        <f t="shared" si="98"/>
        <v>8.6</v>
      </c>
      <c r="HU13" s="117">
        <f t="shared" si="99"/>
        <v>8.6</v>
      </c>
      <c r="HV13" s="118" t="str">
        <f t="shared" si="100"/>
        <v>A</v>
      </c>
      <c r="HW13" s="119">
        <f t="shared" si="101"/>
        <v>4</v>
      </c>
      <c r="HX13" s="119" t="str">
        <f t="shared" si="102"/>
        <v>4.0</v>
      </c>
      <c r="HY13" s="137">
        <v>3</v>
      </c>
      <c r="HZ13" s="138">
        <v>3</v>
      </c>
      <c r="IA13" s="148">
        <v>8.6999999999999993</v>
      </c>
      <c r="IB13" s="189">
        <v>8</v>
      </c>
      <c r="IC13" s="130"/>
      <c r="ID13" s="116">
        <f t="shared" si="103"/>
        <v>8.3000000000000007</v>
      </c>
      <c r="IE13" s="117">
        <f t="shared" si="104"/>
        <v>8.3000000000000007</v>
      </c>
      <c r="IF13" s="118" t="str">
        <f t="shared" si="105"/>
        <v>B+</v>
      </c>
      <c r="IG13" s="119">
        <f t="shared" si="106"/>
        <v>3.5</v>
      </c>
      <c r="IH13" s="119" t="str">
        <f t="shared" si="107"/>
        <v>3.5</v>
      </c>
      <c r="II13" s="137">
        <v>3</v>
      </c>
      <c r="IJ13" s="138">
        <v>3</v>
      </c>
      <c r="IK13" s="148">
        <v>9</v>
      </c>
      <c r="IL13" s="239">
        <v>9</v>
      </c>
      <c r="IM13" s="239"/>
      <c r="IN13" s="116">
        <f t="shared" si="108"/>
        <v>9</v>
      </c>
      <c r="IO13" s="117">
        <f t="shared" si="109"/>
        <v>9</v>
      </c>
      <c r="IP13" s="118" t="str">
        <f t="shared" si="110"/>
        <v>A</v>
      </c>
      <c r="IQ13" s="119">
        <f t="shared" si="111"/>
        <v>4</v>
      </c>
      <c r="IR13" s="119" t="str">
        <f t="shared" si="112"/>
        <v>4.0</v>
      </c>
      <c r="IS13" s="137">
        <v>1</v>
      </c>
      <c r="IT13" s="138">
        <v>1</v>
      </c>
      <c r="IU13" s="301">
        <f t="shared" si="113"/>
        <v>18</v>
      </c>
      <c r="IV13" s="310">
        <f t="shared" si="114"/>
        <v>3.6388888888888888</v>
      </c>
      <c r="IW13" s="312" t="str">
        <f t="shared" si="115"/>
        <v>3.64</v>
      </c>
      <c r="IX13" s="130"/>
      <c r="IY13" s="130"/>
      <c r="IZ13" s="130"/>
      <c r="JA13" s="130"/>
      <c r="JB13" s="130"/>
      <c r="JC13" s="130"/>
      <c r="JD13" s="130"/>
      <c r="JE13" s="130"/>
      <c r="JF13" s="130"/>
      <c r="JG13" s="131"/>
    </row>
    <row r="14" spans="1:267" ht="18">
      <c r="A14" s="22">
        <v>16</v>
      </c>
      <c r="B14" s="22" t="s">
        <v>378</v>
      </c>
      <c r="C14" s="36" t="s">
        <v>424</v>
      </c>
      <c r="D14" s="57" t="s">
        <v>425</v>
      </c>
      <c r="E14" s="2" t="s">
        <v>426</v>
      </c>
      <c r="F14" s="2"/>
      <c r="G14" s="55" t="s">
        <v>427</v>
      </c>
      <c r="H14" s="37" t="s">
        <v>36</v>
      </c>
      <c r="I14" s="22" t="s">
        <v>52</v>
      </c>
      <c r="J14" s="22" t="s">
        <v>37</v>
      </c>
      <c r="K14" s="38" t="s">
        <v>38</v>
      </c>
      <c r="L14" s="372"/>
      <c r="M14" s="38"/>
      <c r="N14" s="38"/>
      <c r="O14" s="38"/>
      <c r="P14" s="38"/>
      <c r="Q14" s="38"/>
      <c r="R14" s="38"/>
      <c r="S14" s="38"/>
      <c r="T14" s="38"/>
      <c r="U14" s="38"/>
      <c r="V14" s="38"/>
      <c r="W14" s="38"/>
      <c r="X14" s="38"/>
      <c r="Y14" s="38"/>
      <c r="Z14" s="38"/>
      <c r="AA14" s="38"/>
      <c r="AB14" s="38"/>
      <c r="AC14" s="38"/>
      <c r="AD14" s="38"/>
      <c r="AE14" s="38"/>
      <c r="AF14" s="38"/>
      <c r="AG14" s="38"/>
      <c r="AH14" s="38"/>
      <c r="AI14" s="38"/>
      <c r="AJ14" s="38"/>
      <c r="AK14" s="38"/>
      <c r="AL14" s="38"/>
      <c r="AM14" s="38"/>
      <c r="AN14" s="38"/>
      <c r="AO14" s="38"/>
      <c r="AP14" s="38"/>
      <c r="AQ14" s="38"/>
      <c r="AR14" s="38"/>
      <c r="AS14" s="38"/>
      <c r="AT14" s="38"/>
      <c r="AU14" s="38"/>
      <c r="AV14" s="6">
        <v>5.3</v>
      </c>
      <c r="AW14" s="3" t="str">
        <f t="shared" si="0"/>
        <v>D+</v>
      </c>
      <c r="AX14" s="4">
        <f t="shared" si="1"/>
        <v>1.5</v>
      </c>
      <c r="AY14" s="13" t="str">
        <f t="shared" si="2"/>
        <v>1.5</v>
      </c>
      <c r="AZ14" s="15">
        <v>7</v>
      </c>
      <c r="BA14" s="3" t="str">
        <f t="shared" si="3"/>
        <v>B</v>
      </c>
      <c r="BB14" s="4">
        <f t="shared" si="4"/>
        <v>3</v>
      </c>
      <c r="BC14" s="122" t="str">
        <f t="shared" si="5"/>
        <v>3.0</v>
      </c>
      <c r="BD14" s="259">
        <v>5.8</v>
      </c>
      <c r="BE14" s="230">
        <v>2</v>
      </c>
      <c r="BF14" s="230">
        <v>6</v>
      </c>
      <c r="BG14" s="116">
        <f t="shared" si="6"/>
        <v>3.5</v>
      </c>
      <c r="BH14" s="117">
        <f t="shared" si="7"/>
        <v>5.9</v>
      </c>
      <c r="BI14" s="118" t="str">
        <f t="shared" si="8"/>
        <v>C</v>
      </c>
      <c r="BJ14" s="119">
        <f t="shared" si="9"/>
        <v>2</v>
      </c>
      <c r="BK14" s="119" t="str">
        <f t="shared" si="10"/>
        <v>2.0</v>
      </c>
      <c r="BL14" s="137">
        <v>4</v>
      </c>
      <c r="BM14" s="138">
        <v>4</v>
      </c>
      <c r="BN14" s="200">
        <v>6.7</v>
      </c>
      <c r="BO14" s="225">
        <v>6</v>
      </c>
      <c r="BP14" s="225"/>
      <c r="BQ14" s="116">
        <f t="shared" si="11"/>
        <v>6.3</v>
      </c>
      <c r="BR14" s="117">
        <f t="shared" si="12"/>
        <v>6.3</v>
      </c>
      <c r="BS14" s="118" t="str">
        <f t="shared" si="13"/>
        <v>C</v>
      </c>
      <c r="BT14" s="119">
        <f t="shared" si="14"/>
        <v>2</v>
      </c>
      <c r="BU14" s="119" t="str">
        <f t="shared" si="15"/>
        <v>2.0</v>
      </c>
      <c r="BV14" s="137">
        <v>2</v>
      </c>
      <c r="BW14" s="138">
        <v>2</v>
      </c>
      <c r="BX14" s="148">
        <v>7.7</v>
      </c>
      <c r="BY14" s="189"/>
      <c r="BZ14" s="189">
        <v>8</v>
      </c>
      <c r="CA14" s="116">
        <f t="shared" si="16"/>
        <v>3.1</v>
      </c>
      <c r="CB14" s="117">
        <f t="shared" si="17"/>
        <v>7.9</v>
      </c>
      <c r="CC14" s="118" t="str">
        <f t="shared" si="18"/>
        <v>B</v>
      </c>
      <c r="CD14" s="119">
        <f t="shared" si="19"/>
        <v>3</v>
      </c>
      <c r="CE14" s="119" t="str">
        <f t="shared" si="20"/>
        <v>3.0</v>
      </c>
      <c r="CF14" s="137">
        <v>1</v>
      </c>
      <c r="CG14" s="138">
        <v>1</v>
      </c>
      <c r="CH14" s="212">
        <v>7</v>
      </c>
      <c r="CI14" s="230">
        <v>5</v>
      </c>
      <c r="CJ14" s="230"/>
      <c r="CK14" s="116">
        <f t="shared" si="21"/>
        <v>5.8</v>
      </c>
      <c r="CL14" s="117">
        <f t="shared" si="22"/>
        <v>5.8</v>
      </c>
      <c r="CM14" s="118" t="str">
        <f t="shared" si="23"/>
        <v>C</v>
      </c>
      <c r="CN14" s="119">
        <f t="shared" si="24"/>
        <v>2</v>
      </c>
      <c r="CO14" s="119" t="str">
        <f t="shared" si="25"/>
        <v>2.0</v>
      </c>
      <c r="CP14" s="137">
        <v>2</v>
      </c>
      <c r="CQ14" s="138">
        <v>2</v>
      </c>
      <c r="CR14" s="248">
        <v>6.7</v>
      </c>
      <c r="CS14" s="321">
        <v>7</v>
      </c>
      <c r="CT14" s="321"/>
      <c r="CU14" s="116">
        <f t="shared" si="34"/>
        <v>6.9</v>
      </c>
      <c r="CV14" s="117">
        <f t="shared" si="35"/>
        <v>6.9</v>
      </c>
      <c r="CW14" s="118" t="str">
        <f t="shared" si="36"/>
        <v>C+</v>
      </c>
      <c r="CX14" s="119">
        <f t="shared" si="37"/>
        <v>2.5</v>
      </c>
      <c r="CY14" s="119" t="str">
        <f t="shared" si="26"/>
        <v>2.5</v>
      </c>
      <c r="CZ14" s="137">
        <v>2</v>
      </c>
      <c r="DA14" s="268">
        <v>2</v>
      </c>
      <c r="DB14" s="148">
        <v>6</v>
      </c>
      <c r="DC14" s="239">
        <v>5</v>
      </c>
      <c r="DD14" s="239"/>
      <c r="DE14" s="116">
        <f t="shared" si="27"/>
        <v>5.4</v>
      </c>
      <c r="DF14" s="117">
        <f t="shared" si="28"/>
        <v>5.4</v>
      </c>
      <c r="DG14" s="118" t="str">
        <f t="shared" si="29"/>
        <v>D+</v>
      </c>
      <c r="DH14" s="119">
        <f t="shared" si="30"/>
        <v>1.5</v>
      </c>
      <c r="DI14" s="119" t="str">
        <f t="shared" si="31"/>
        <v>1.5</v>
      </c>
      <c r="DJ14" s="137">
        <v>2</v>
      </c>
      <c r="DK14" s="138">
        <v>2</v>
      </c>
      <c r="DL14" s="301">
        <f t="shared" si="38"/>
        <v>13</v>
      </c>
      <c r="DM14" s="310">
        <f t="shared" si="39"/>
        <v>2.0769230769230771</v>
      </c>
      <c r="DN14" s="312" t="str">
        <f t="shared" si="32"/>
        <v>2.08</v>
      </c>
      <c r="DO14" s="296" t="str">
        <f t="shared" si="40"/>
        <v>Lên lớp</v>
      </c>
      <c r="DP14" s="297">
        <f t="shared" si="41"/>
        <v>13</v>
      </c>
      <c r="DQ14" s="298">
        <f t="shared" si="42"/>
        <v>2.0769230769230771</v>
      </c>
      <c r="DR14" s="296" t="str">
        <f t="shared" si="43"/>
        <v>Lên lớp</v>
      </c>
      <c r="DT14" s="212">
        <v>5.6</v>
      </c>
      <c r="DU14" s="225">
        <v>7</v>
      </c>
      <c r="DV14" s="130"/>
      <c r="DW14" s="116">
        <f t="shared" si="44"/>
        <v>6.4</v>
      </c>
      <c r="DX14" s="117">
        <f t="shared" si="45"/>
        <v>6.4</v>
      </c>
      <c r="DY14" s="118" t="str">
        <f t="shared" si="46"/>
        <v>C</v>
      </c>
      <c r="DZ14" s="119">
        <f t="shared" si="47"/>
        <v>2</v>
      </c>
      <c r="EA14" s="119" t="str">
        <f t="shared" si="48"/>
        <v>2.0</v>
      </c>
      <c r="EB14" s="137">
        <v>3</v>
      </c>
      <c r="EC14" s="138">
        <v>3</v>
      </c>
      <c r="ED14" s="209">
        <v>7.5</v>
      </c>
      <c r="EE14" s="189">
        <v>7</v>
      </c>
      <c r="EF14" s="189"/>
      <c r="EG14" s="116">
        <f t="shared" si="49"/>
        <v>7.2</v>
      </c>
      <c r="EH14" s="117">
        <f t="shared" si="50"/>
        <v>7.2</v>
      </c>
      <c r="EI14" s="118" t="str">
        <f t="shared" si="51"/>
        <v>B</v>
      </c>
      <c r="EJ14" s="119">
        <f t="shared" si="52"/>
        <v>3</v>
      </c>
      <c r="EK14" s="119" t="str">
        <f t="shared" si="53"/>
        <v>3.0</v>
      </c>
      <c r="EL14" s="137">
        <v>3</v>
      </c>
      <c r="EM14" s="138">
        <v>3</v>
      </c>
      <c r="EN14" s="200">
        <v>9.1999999999999993</v>
      </c>
      <c r="EO14" s="189">
        <v>9</v>
      </c>
      <c r="EP14" s="189"/>
      <c r="EQ14" s="116">
        <f t="shared" si="54"/>
        <v>9.1</v>
      </c>
      <c r="ER14" s="117">
        <f t="shared" si="55"/>
        <v>9.1</v>
      </c>
      <c r="ES14" s="118" t="str">
        <f t="shared" si="56"/>
        <v>A</v>
      </c>
      <c r="ET14" s="119">
        <f t="shared" si="57"/>
        <v>4</v>
      </c>
      <c r="EU14" s="119" t="str">
        <f t="shared" si="33"/>
        <v>4.0</v>
      </c>
      <c r="EV14" s="137">
        <v>3</v>
      </c>
      <c r="EW14" s="268">
        <v>3</v>
      </c>
      <c r="EX14" s="209">
        <v>7.8</v>
      </c>
      <c r="EY14" s="225">
        <v>6</v>
      </c>
      <c r="EZ14" s="225"/>
      <c r="FA14" s="116">
        <f t="shared" si="58"/>
        <v>6.7</v>
      </c>
      <c r="FB14" s="117">
        <f t="shared" si="59"/>
        <v>6.7</v>
      </c>
      <c r="FC14" s="118" t="str">
        <f t="shared" si="60"/>
        <v>C+</v>
      </c>
      <c r="FD14" s="119">
        <f t="shared" si="61"/>
        <v>2.5</v>
      </c>
      <c r="FE14" s="119" t="str">
        <f t="shared" si="62"/>
        <v>2.5</v>
      </c>
      <c r="FF14" s="137">
        <v>3</v>
      </c>
      <c r="FG14" s="138">
        <v>3</v>
      </c>
      <c r="FH14" s="148">
        <v>6.5</v>
      </c>
      <c r="FI14" s="189">
        <v>7</v>
      </c>
      <c r="FJ14" s="189"/>
      <c r="FK14" s="116">
        <f t="shared" si="63"/>
        <v>6.8</v>
      </c>
      <c r="FL14" s="117">
        <f t="shared" si="64"/>
        <v>6.8</v>
      </c>
      <c r="FM14" s="118" t="str">
        <f t="shared" si="65"/>
        <v>C+</v>
      </c>
      <c r="FN14" s="119">
        <f t="shared" si="66"/>
        <v>2.5</v>
      </c>
      <c r="FO14" s="119" t="str">
        <f t="shared" si="67"/>
        <v>2.5</v>
      </c>
      <c r="FP14" s="137">
        <v>3</v>
      </c>
      <c r="FQ14" s="138">
        <v>3</v>
      </c>
      <c r="FR14" s="301">
        <f t="shared" si="68"/>
        <v>15</v>
      </c>
      <c r="FS14" s="310">
        <f t="shared" si="69"/>
        <v>2.8</v>
      </c>
      <c r="FT14" s="312" t="str">
        <f t="shared" si="70"/>
        <v>2.80</v>
      </c>
      <c r="FU14" s="189" t="str">
        <f t="shared" si="71"/>
        <v>Lên lớp</v>
      </c>
      <c r="FV14" s="526">
        <f t="shared" si="72"/>
        <v>28</v>
      </c>
      <c r="FW14" s="310">
        <f t="shared" si="73"/>
        <v>2.4642857142857144</v>
      </c>
      <c r="FX14" s="312" t="str">
        <f t="shared" si="74"/>
        <v>2.46</v>
      </c>
      <c r="FY14" s="527">
        <f t="shared" si="75"/>
        <v>28</v>
      </c>
      <c r="FZ14" s="528">
        <f t="shared" si="76"/>
        <v>2.4642857142857144</v>
      </c>
      <c r="GA14" s="529" t="str">
        <f t="shared" si="77"/>
        <v>Lên lớp</v>
      </c>
      <c r="GB14" s="131"/>
      <c r="GC14" s="148">
        <v>6.7</v>
      </c>
      <c r="GD14" s="239">
        <v>8</v>
      </c>
      <c r="GE14" s="239"/>
      <c r="GF14" s="116">
        <f t="shared" si="78"/>
        <v>7.5</v>
      </c>
      <c r="GG14" s="117">
        <f t="shared" si="79"/>
        <v>7.5</v>
      </c>
      <c r="GH14" s="118" t="str">
        <f t="shared" si="80"/>
        <v>B</v>
      </c>
      <c r="GI14" s="119">
        <f t="shared" si="81"/>
        <v>3</v>
      </c>
      <c r="GJ14" s="119" t="str">
        <f t="shared" si="82"/>
        <v>3.0</v>
      </c>
      <c r="GK14" s="137">
        <v>4</v>
      </c>
      <c r="GL14" s="138">
        <v>4</v>
      </c>
      <c r="GM14" s="191">
        <v>7.7</v>
      </c>
      <c r="GN14" s="239">
        <v>8</v>
      </c>
      <c r="GO14" s="324"/>
      <c r="GP14" s="116">
        <f t="shared" si="83"/>
        <v>7.9</v>
      </c>
      <c r="GQ14" s="117">
        <f t="shared" si="84"/>
        <v>7.9</v>
      </c>
      <c r="GR14" s="118" t="str">
        <f t="shared" si="85"/>
        <v>B</v>
      </c>
      <c r="GS14" s="119">
        <f t="shared" si="86"/>
        <v>3</v>
      </c>
      <c r="GT14" s="119" t="str">
        <f t="shared" si="87"/>
        <v>3.0</v>
      </c>
      <c r="GU14" s="137">
        <v>2</v>
      </c>
      <c r="GV14" s="138">
        <v>2</v>
      </c>
      <c r="GW14" s="209">
        <v>7.3</v>
      </c>
      <c r="GX14" s="239">
        <v>7</v>
      </c>
      <c r="GY14" s="239"/>
      <c r="GZ14" s="116">
        <f t="shared" si="88"/>
        <v>7.1</v>
      </c>
      <c r="HA14" s="117">
        <f t="shared" si="89"/>
        <v>7.1</v>
      </c>
      <c r="HB14" s="118" t="str">
        <f t="shared" si="90"/>
        <v>B</v>
      </c>
      <c r="HC14" s="119">
        <f t="shared" si="91"/>
        <v>3</v>
      </c>
      <c r="HD14" s="119" t="str">
        <f t="shared" si="92"/>
        <v>3.0</v>
      </c>
      <c r="HE14" s="137">
        <v>2</v>
      </c>
      <c r="HF14" s="138">
        <v>2</v>
      </c>
      <c r="HG14" s="148">
        <v>6.3</v>
      </c>
      <c r="HH14" s="239">
        <v>6</v>
      </c>
      <c r="HI14" s="239"/>
      <c r="HJ14" s="116">
        <f t="shared" si="93"/>
        <v>6.1</v>
      </c>
      <c r="HK14" s="117">
        <f t="shared" si="94"/>
        <v>6.1</v>
      </c>
      <c r="HL14" s="118" t="str">
        <f t="shared" si="95"/>
        <v>C</v>
      </c>
      <c r="HM14" s="119">
        <f t="shared" si="96"/>
        <v>2</v>
      </c>
      <c r="HN14" s="119" t="str">
        <f t="shared" si="97"/>
        <v>2.0</v>
      </c>
      <c r="HO14" s="137">
        <v>3</v>
      </c>
      <c r="HP14" s="138">
        <v>3</v>
      </c>
      <c r="HQ14" s="148">
        <v>7.4</v>
      </c>
      <c r="HR14" s="239">
        <v>8</v>
      </c>
      <c r="HS14" s="215"/>
      <c r="HT14" s="116">
        <f t="shared" si="98"/>
        <v>7.8</v>
      </c>
      <c r="HU14" s="117">
        <f t="shared" si="99"/>
        <v>7.8</v>
      </c>
      <c r="HV14" s="118" t="str">
        <f t="shared" si="100"/>
        <v>B</v>
      </c>
      <c r="HW14" s="119">
        <f t="shared" si="101"/>
        <v>3</v>
      </c>
      <c r="HX14" s="119" t="str">
        <f t="shared" si="102"/>
        <v>3.0</v>
      </c>
      <c r="HY14" s="137">
        <v>3</v>
      </c>
      <c r="HZ14" s="138">
        <v>3</v>
      </c>
      <c r="IA14" s="148">
        <v>6.3</v>
      </c>
      <c r="IB14" s="189">
        <v>6</v>
      </c>
      <c r="IC14" s="130"/>
      <c r="ID14" s="116">
        <f t="shared" si="103"/>
        <v>6.1</v>
      </c>
      <c r="IE14" s="117">
        <f t="shared" si="104"/>
        <v>6.1</v>
      </c>
      <c r="IF14" s="118" t="str">
        <f t="shared" si="105"/>
        <v>C</v>
      </c>
      <c r="IG14" s="119">
        <f t="shared" si="106"/>
        <v>2</v>
      </c>
      <c r="IH14" s="119" t="str">
        <f t="shared" si="107"/>
        <v>2.0</v>
      </c>
      <c r="II14" s="137">
        <v>3</v>
      </c>
      <c r="IJ14" s="138">
        <v>3</v>
      </c>
      <c r="IK14" s="148">
        <v>7.7</v>
      </c>
      <c r="IL14" s="239">
        <v>6</v>
      </c>
      <c r="IM14" s="239"/>
      <c r="IN14" s="116">
        <f t="shared" si="108"/>
        <v>6.7</v>
      </c>
      <c r="IO14" s="117">
        <f t="shared" si="109"/>
        <v>6.7</v>
      </c>
      <c r="IP14" s="118" t="str">
        <f t="shared" si="110"/>
        <v>C+</v>
      </c>
      <c r="IQ14" s="119">
        <f t="shared" si="111"/>
        <v>2.5</v>
      </c>
      <c r="IR14" s="119" t="str">
        <f t="shared" si="112"/>
        <v>2.5</v>
      </c>
      <c r="IS14" s="137">
        <v>1</v>
      </c>
      <c r="IT14" s="138">
        <v>1</v>
      </c>
      <c r="IU14" s="301">
        <f t="shared" si="113"/>
        <v>18</v>
      </c>
      <c r="IV14" s="310">
        <f t="shared" si="114"/>
        <v>2.6388888888888888</v>
      </c>
      <c r="IW14" s="312" t="str">
        <f t="shared" si="115"/>
        <v>2.64</v>
      </c>
      <c r="IX14" s="130"/>
      <c r="IY14" s="130"/>
      <c r="IZ14" s="130"/>
      <c r="JA14" s="130"/>
      <c r="JB14" s="130"/>
      <c r="JC14" s="130"/>
      <c r="JD14" s="130"/>
      <c r="JE14" s="130"/>
      <c r="JF14" s="130"/>
      <c r="JG14" s="131"/>
    </row>
    <row r="15" spans="1:267" ht="18">
      <c r="A15" s="22">
        <v>17</v>
      </c>
      <c r="B15" s="22" t="s">
        <v>378</v>
      </c>
      <c r="C15" s="36" t="s">
        <v>428</v>
      </c>
      <c r="D15" s="57" t="s">
        <v>429</v>
      </c>
      <c r="E15" s="2" t="s">
        <v>430</v>
      </c>
      <c r="F15" s="2"/>
      <c r="G15" s="55" t="s">
        <v>431</v>
      </c>
      <c r="H15" s="37" t="s">
        <v>36</v>
      </c>
      <c r="I15" s="22" t="s">
        <v>625</v>
      </c>
      <c r="J15" s="22" t="s">
        <v>37</v>
      </c>
      <c r="K15" s="38" t="s">
        <v>38</v>
      </c>
      <c r="L15" s="372"/>
      <c r="M15" s="38"/>
      <c r="N15" s="38"/>
      <c r="O15" s="38"/>
      <c r="P15" s="38"/>
      <c r="Q15" s="38"/>
      <c r="R15" s="38"/>
      <c r="S15" s="38"/>
      <c r="T15" s="38"/>
      <c r="U15" s="38"/>
      <c r="V15" s="38"/>
      <c r="W15" s="38"/>
      <c r="X15" s="38"/>
      <c r="Y15" s="38"/>
      <c r="Z15" s="38"/>
      <c r="AA15" s="38"/>
      <c r="AB15" s="38"/>
      <c r="AC15" s="38"/>
      <c r="AD15" s="38"/>
      <c r="AE15" s="38"/>
      <c r="AF15" s="38"/>
      <c r="AG15" s="38"/>
      <c r="AH15" s="38"/>
      <c r="AI15" s="38"/>
      <c r="AJ15" s="38"/>
      <c r="AK15" s="38"/>
      <c r="AL15" s="38"/>
      <c r="AM15" s="38"/>
      <c r="AN15" s="38"/>
      <c r="AO15" s="38"/>
      <c r="AP15" s="38"/>
      <c r="AQ15" s="38"/>
      <c r="AR15" s="38"/>
      <c r="AS15" s="38"/>
      <c r="AT15" s="38"/>
      <c r="AU15" s="38"/>
      <c r="AV15" s="6">
        <v>7.3</v>
      </c>
      <c r="AW15" s="3" t="str">
        <f t="shared" si="0"/>
        <v>B</v>
      </c>
      <c r="AX15" s="4">
        <f t="shared" si="1"/>
        <v>3</v>
      </c>
      <c r="AY15" s="13" t="str">
        <f t="shared" si="2"/>
        <v>3.0</v>
      </c>
      <c r="AZ15" s="15">
        <v>6</v>
      </c>
      <c r="BA15" s="3" t="str">
        <f t="shared" si="3"/>
        <v>C</v>
      </c>
      <c r="BB15" s="4">
        <f t="shared" si="4"/>
        <v>2</v>
      </c>
      <c r="BC15" s="122" t="str">
        <f t="shared" si="5"/>
        <v>2.0</v>
      </c>
      <c r="BD15" s="259">
        <v>8.5</v>
      </c>
      <c r="BE15" s="230">
        <v>7</v>
      </c>
      <c r="BF15" s="230"/>
      <c r="BG15" s="116">
        <f t="shared" si="6"/>
        <v>7.6</v>
      </c>
      <c r="BH15" s="117">
        <f t="shared" si="7"/>
        <v>7.6</v>
      </c>
      <c r="BI15" s="118" t="str">
        <f t="shared" si="8"/>
        <v>B</v>
      </c>
      <c r="BJ15" s="119">
        <f t="shared" si="9"/>
        <v>3</v>
      </c>
      <c r="BK15" s="119" t="str">
        <f t="shared" si="10"/>
        <v>3.0</v>
      </c>
      <c r="BL15" s="137">
        <v>4</v>
      </c>
      <c r="BM15" s="138">
        <v>4</v>
      </c>
      <c r="BN15" s="200">
        <v>7</v>
      </c>
      <c r="BO15" s="225">
        <v>7</v>
      </c>
      <c r="BP15" s="225"/>
      <c r="BQ15" s="116">
        <f t="shared" si="11"/>
        <v>7</v>
      </c>
      <c r="BR15" s="117">
        <f t="shared" si="12"/>
        <v>7</v>
      </c>
      <c r="BS15" s="118" t="str">
        <f t="shared" si="13"/>
        <v>B</v>
      </c>
      <c r="BT15" s="119">
        <f t="shared" si="14"/>
        <v>3</v>
      </c>
      <c r="BU15" s="119" t="str">
        <f t="shared" si="15"/>
        <v>3.0</v>
      </c>
      <c r="BV15" s="137">
        <v>2</v>
      </c>
      <c r="BW15" s="138">
        <v>2</v>
      </c>
      <c r="BX15" s="148">
        <v>8</v>
      </c>
      <c r="BY15" s="189">
        <v>8</v>
      </c>
      <c r="BZ15" s="189"/>
      <c r="CA15" s="116">
        <f t="shared" si="16"/>
        <v>8</v>
      </c>
      <c r="CB15" s="117">
        <f t="shared" si="17"/>
        <v>8</v>
      </c>
      <c r="CC15" s="118" t="str">
        <f t="shared" si="18"/>
        <v>B+</v>
      </c>
      <c r="CD15" s="119">
        <f t="shared" si="19"/>
        <v>3.5</v>
      </c>
      <c r="CE15" s="119" t="str">
        <f t="shared" si="20"/>
        <v>3.5</v>
      </c>
      <c r="CF15" s="137">
        <v>1</v>
      </c>
      <c r="CG15" s="138">
        <v>1</v>
      </c>
      <c r="CH15" s="212">
        <v>7</v>
      </c>
      <c r="CI15" s="230">
        <v>7</v>
      </c>
      <c r="CJ15" s="230"/>
      <c r="CK15" s="116">
        <f t="shared" si="21"/>
        <v>7</v>
      </c>
      <c r="CL15" s="117">
        <f t="shared" si="22"/>
        <v>7</v>
      </c>
      <c r="CM15" s="118" t="str">
        <f t="shared" si="23"/>
        <v>B</v>
      </c>
      <c r="CN15" s="119">
        <f t="shared" si="24"/>
        <v>3</v>
      </c>
      <c r="CO15" s="119" t="str">
        <f t="shared" si="25"/>
        <v>3.0</v>
      </c>
      <c r="CP15" s="137">
        <v>2</v>
      </c>
      <c r="CQ15" s="138">
        <v>2</v>
      </c>
      <c r="CR15" s="248">
        <v>7.7</v>
      </c>
      <c r="CS15" s="321">
        <v>8</v>
      </c>
      <c r="CT15" s="321"/>
      <c r="CU15" s="116">
        <f t="shared" si="34"/>
        <v>7.9</v>
      </c>
      <c r="CV15" s="117">
        <f t="shared" si="35"/>
        <v>7.9</v>
      </c>
      <c r="CW15" s="118" t="str">
        <f t="shared" si="36"/>
        <v>B</v>
      </c>
      <c r="CX15" s="119">
        <f t="shared" si="37"/>
        <v>3</v>
      </c>
      <c r="CY15" s="119" t="str">
        <f t="shared" si="26"/>
        <v>3.0</v>
      </c>
      <c r="CZ15" s="137">
        <v>2</v>
      </c>
      <c r="DA15" s="268">
        <v>2</v>
      </c>
      <c r="DB15" s="148">
        <v>6</v>
      </c>
      <c r="DC15" s="239">
        <v>5</v>
      </c>
      <c r="DD15" s="239"/>
      <c r="DE15" s="116">
        <f t="shared" si="27"/>
        <v>5.4</v>
      </c>
      <c r="DF15" s="117">
        <f t="shared" si="28"/>
        <v>5.4</v>
      </c>
      <c r="DG15" s="118" t="str">
        <f t="shared" si="29"/>
        <v>D+</v>
      </c>
      <c r="DH15" s="119">
        <f t="shared" si="30"/>
        <v>1.5</v>
      </c>
      <c r="DI15" s="119" t="str">
        <f t="shared" si="31"/>
        <v>1.5</v>
      </c>
      <c r="DJ15" s="137">
        <v>2</v>
      </c>
      <c r="DK15" s="138">
        <v>2</v>
      </c>
      <c r="DL15" s="301">
        <f t="shared" si="38"/>
        <v>13</v>
      </c>
      <c r="DM15" s="310">
        <f t="shared" si="39"/>
        <v>2.8076923076923075</v>
      </c>
      <c r="DN15" s="312" t="str">
        <f t="shared" si="32"/>
        <v>2.81</v>
      </c>
      <c r="DO15" s="296" t="str">
        <f t="shared" si="40"/>
        <v>Lên lớp</v>
      </c>
      <c r="DP15" s="297">
        <f t="shared" si="41"/>
        <v>13</v>
      </c>
      <c r="DQ15" s="298">
        <f t="shared" si="42"/>
        <v>2.8076923076923075</v>
      </c>
      <c r="DR15" s="296" t="str">
        <f t="shared" si="43"/>
        <v>Lên lớp</v>
      </c>
      <c r="DT15" s="212">
        <v>6.6</v>
      </c>
      <c r="DU15" s="225">
        <v>8</v>
      </c>
      <c r="DV15" s="130"/>
      <c r="DW15" s="116">
        <f t="shared" si="44"/>
        <v>7.4</v>
      </c>
      <c r="DX15" s="117">
        <f t="shared" si="45"/>
        <v>7.4</v>
      </c>
      <c r="DY15" s="118" t="str">
        <f t="shared" si="46"/>
        <v>B</v>
      </c>
      <c r="DZ15" s="119">
        <f t="shared" si="47"/>
        <v>3</v>
      </c>
      <c r="EA15" s="119" t="str">
        <f t="shared" si="48"/>
        <v>3.0</v>
      </c>
      <c r="EB15" s="137">
        <v>3</v>
      </c>
      <c r="EC15" s="138">
        <v>3</v>
      </c>
      <c r="ED15" s="209">
        <v>8.6999999999999993</v>
      </c>
      <c r="EE15" s="189">
        <v>8</v>
      </c>
      <c r="EF15" s="189"/>
      <c r="EG15" s="116">
        <f t="shared" si="49"/>
        <v>8.3000000000000007</v>
      </c>
      <c r="EH15" s="117">
        <f t="shared" si="50"/>
        <v>8.3000000000000007</v>
      </c>
      <c r="EI15" s="118" t="str">
        <f t="shared" si="51"/>
        <v>B+</v>
      </c>
      <c r="EJ15" s="119">
        <f t="shared" si="52"/>
        <v>3.5</v>
      </c>
      <c r="EK15" s="119" t="str">
        <f t="shared" si="53"/>
        <v>3.5</v>
      </c>
      <c r="EL15" s="137">
        <v>3</v>
      </c>
      <c r="EM15" s="138">
        <v>3</v>
      </c>
      <c r="EN15" s="200">
        <v>9.1999999999999993</v>
      </c>
      <c r="EO15" s="189">
        <v>7</v>
      </c>
      <c r="EP15" s="189"/>
      <c r="EQ15" s="116">
        <f t="shared" si="54"/>
        <v>7.9</v>
      </c>
      <c r="ER15" s="117">
        <f t="shared" si="55"/>
        <v>7.9</v>
      </c>
      <c r="ES15" s="118" t="str">
        <f t="shared" si="56"/>
        <v>B</v>
      </c>
      <c r="ET15" s="119">
        <f t="shared" si="57"/>
        <v>3</v>
      </c>
      <c r="EU15" s="119" t="str">
        <f t="shared" si="33"/>
        <v>3.0</v>
      </c>
      <c r="EV15" s="137">
        <v>3</v>
      </c>
      <c r="EW15" s="268">
        <v>3</v>
      </c>
      <c r="EX15" s="209">
        <v>7.6</v>
      </c>
      <c r="EY15" s="225">
        <v>8</v>
      </c>
      <c r="EZ15" s="225"/>
      <c r="FA15" s="116">
        <f t="shared" si="58"/>
        <v>7.8</v>
      </c>
      <c r="FB15" s="117">
        <f t="shared" si="59"/>
        <v>7.8</v>
      </c>
      <c r="FC15" s="118" t="str">
        <f t="shared" si="60"/>
        <v>B</v>
      </c>
      <c r="FD15" s="119">
        <f t="shared" si="61"/>
        <v>3</v>
      </c>
      <c r="FE15" s="119" t="str">
        <f t="shared" si="62"/>
        <v>3.0</v>
      </c>
      <c r="FF15" s="137">
        <v>3</v>
      </c>
      <c r="FG15" s="138">
        <v>3</v>
      </c>
      <c r="FH15" s="148">
        <v>6.5</v>
      </c>
      <c r="FI15" s="189">
        <v>5</v>
      </c>
      <c r="FJ15" s="189"/>
      <c r="FK15" s="116">
        <f t="shared" si="63"/>
        <v>5.6</v>
      </c>
      <c r="FL15" s="117">
        <f t="shared" si="64"/>
        <v>5.6</v>
      </c>
      <c r="FM15" s="118" t="str">
        <f t="shared" si="65"/>
        <v>C</v>
      </c>
      <c r="FN15" s="119">
        <f t="shared" si="66"/>
        <v>2</v>
      </c>
      <c r="FO15" s="119" t="str">
        <f t="shared" si="67"/>
        <v>2.0</v>
      </c>
      <c r="FP15" s="137">
        <v>3</v>
      </c>
      <c r="FQ15" s="138">
        <v>3</v>
      </c>
      <c r="FR15" s="301">
        <f t="shared" si="68"/>
        <v>15</v>
      </c>
      <c r="FS15" s="310">
        <f t="shared" si="69"/>
        <v>2.9</v>
      </c>
      <c r="FT15" s="312" t="str">
        <f t="shared" si="70"/>
        <v>2.90</v>
      </c>
      <c r="FU15" s="189" t="str">
        <f t="shared" si="71"/>
        <v>Lên lớp</v>
      </c>
      <c r="FV15" s="526">
        <f t="shared" si="72"/>
        <v>28</v>
      </c>
      <c r="FW15" s="310">
        <f t="shared" si="73"/>
        <v>2.8571428571428572</v>
      </c>
      <c r="FX15" s="312" t="str">
        <f t="shared" si="74"/>
        <v>2.86</v>
      </c>
      <c r="FY15" s="527">
        <f t="shared" si="75"/>
        <v>28</v>
      </c>
      <c r="FZ15" s="528">
        <f t="shared" si="76"/>
        <v>2.8571428571428572</v>
      </c>
      <c r="GA15" s="529" t="str">
        <f t="shared" si="77"/>
        <v>Lên lớp</v>
      </c>
      <c r="GB15" s="131"/>
      <c r="GC15" s="148">
        <v>7.5</v>
      </c>
      <c r="GD15" s="239">
        <v>8</v>
      </c>
      <c r="GE15" s="239"/>
      <c r="GF15" s="116">
        <f t="shared" si="78"/>
        <v>7.8</v>
      </c>
      <c r="GG15" s="117">
        <f t="shared" si="79"/>
        <v>7.8</v>
      </c>
      <c r="GH15" s="118" t="str">
        <f t="shared" si="80"/>
        <v>B</v>
      </c>
      <c r="GI15" s="119">
        <f t="shared" si="81"/>
        <v>3</v>
      </c>
      <c r="GJ15" s="119" t="str">
        <f t="shared" si="82"/>
        <v>3.0</v>
      </c>
      <c r="GK15" s="137">
        <v>4</v>
      </c>
      <c r="GL15" s="138">
        <v>4</v>
      </c>
      <c r="GM15" s="191">
        <v>8</v>
      </c>
      <c r="GN15" s="239">
        <v>7</v>
      </c>
      <c r="GO15" s="324"/>
      <c r="GP15" s="116">
        <f t="shared" si="83"/>
        <v>7.4</v>
      </c>
      <c r="GQ15" s="117">
        <f t="shared" si="84"/>
        <v>7.4</v>
      </c>
      <c r="GR15" s="118" t="str">
        <f t="shared" si="85"/>
        <v>B</v>
      </c>
      <c r="GS15" s="119">
        <f t="shared" si="86"/>
        <v>3</v>
      </c>
      <c r="GT15" s="119" t="str">
        <f t="shared" si="87"/>
        <v>3.0</v>
      </c>
      <c r="GU15" s="137">
        <v>2</v>
      </c>
      <c r="GV15" s="138">
        <v>2</v>
      </c>
      <c r="GW15" s="209">
        <v>7</v>
      </c>
      <c r="GX15" s="239">
        <v>8</v>
      </c>
      <c r="GY15" s="239"/>
      <c r="GZ15" s="116">
        <f t="shared" si="88"/>
        <v>7.6</v>
      </c>
      <c r="HA15" s="117">
        <f t="shared" si="89"/>
        <v>7.6</v>
      </c>
      <c r="HB15" s="118" t="str">
        <f t="shared" si="90"/>
        <v>B</v>
      </c>
      <c r="HC15" s="119">
        <f t="shared" si="91"/>
        <v>3</v>
      </c>
      <c r="HD15" s="119" t="str">
        <f t="shared" si="92"/>
        <v>3.0</v>
      </c>
      <c r="HE15" s="137">
        <v>2</v>
      </c>
      <c r="HF15" s="138">
        <v>2</v>
      </c>
      <c r="HG15" s="148">
        <v>5.7</v>
      </c>
      <c r="HH15" s="239">
        <v>7</v>
      </c>
      <c r="HI15" s="239"/>
      <c r="HJ15" s="116">
        <f t="shared" si="93"/>
        <v>6.5</v>
      </c>
      <c r="HK15" s="117">
        <f t="shared" si="94"/>
        <v>6.5</v>
      </c>
      <c r="HL15" s="118" t="str">
        <f t="shared" si="95"/>
        <v>C+</v>
      </c>
      <c r="HM15" s="119">
        <f t="shared" si="96"/>
        <v>2.5</v>
      </c>
      <c r="HN15" s="119" t="str">
        <f t="shared" si="97"/>
        <v>2.5</v>
      </c>
      <c r="HO15" s="137">
        <v>3</v>
      </c>
      <c r="HP15" s="138">
        <v>3</v>
      </c>
      <c r="HQ15" s="148">
        <v>7.6</v>
      </c>
      <c r="HR15" s="239">
        <v>8</v>
      </c>
      <c r="HS15" s="215"/>
      <c r="HT15" s="116">
        <f t="shared" si="98"/>
        <v>7.8</v>
      </c>
      <c r="HU15" s="117">
        <f t="shared" si="99"/>
        <v>7.8</v>
      </c>
      <c r="HV15" s="118" t="str">
        <f t="shared" si="100"/>
        <v>B</v>
      </c>
      <c r="HW15" s="119">
        <f t="shared" si="101"/>
        <v>3</v>
      </c>
      <c r="HX15" s="119" t="str">
        <f t="shared" si="102"/>
        <v>3.0</v>
      </c>
      <c r="HY15" s="137">
        <v>3</v>
      </c>
      <c r="HZ15" s="138">
        <v>3</v>
      </c>
      <c r="IA15" s="148">
        <v>8</v>
      </c>
      <c r="IB15" s="189">
        <v>8</v>
      </c>
      <c r="IC15" s="130"/>
      <c r="ID15" s="116">
        <f t="shared" si="103"/>
        <v>8</v>
      </c>
      <c r="IE15" s="117">
        <f t="shared" si="104"/>
        <v>8</v>
      </c>
      <c r="IF15" s="118" t="str">
        <f t="shared" si="105"/>
        <v>B+</v>
      </c>
      <c r="IG15" s="119">
        <f t="shared" si="106"/>
        <v>3.5</v>
      </c>
      <c r="IH15" s="119" t="str">
        <f t="shared" si="107"/>
        <v>3.5</v>
      </c>
      <c r="II15" s="137">
        <v>3</v>
      </c>
      <c r="IJ15" s="138">
        <v>3</v>
      </c>
      <c r="IK15" s="148">
        <v>6</v>
      </c>
      <c r="IL15" s="239">
        <v>5</v>
      </c>
      <c r="IM15" s="239"/>
      <c r="IN15" s="116">
        <f t="shared" si="108"/>
        <v>5.4</v>
      </c>
      <c r="IO15" s="117">
        <f t="shared" si="109"/>
        <v>5.4</v>
      </c>
      <c r="IP15" s="118" t="str">
        <f t="shared" si="110"/>
        <v>D+</v>
      </c>
      <c r="IQ15" s="119">
        <f t="shared" si="111"/>
        <v>1.5</v>
      </c>
      <c r="IR15" s="119" t="str">
        <f t="shared" si="112"/>
        <v>1.5</v>
      </c>
      <c r="IS15" s="137">
        <v>1</v>
      </c>
      <c r="IT15" s="138">
        <v>1</v>
      </c>
      <c r="IU15" s="301">
        <f t="shared" si="113"/>
        <v>18</v>
      </c>
      <c r="IV15" s="310">
        <f t="shared" si="114"/>
        <v>2.9166666666666665</v>
      </c>
      <c r="IW15" s="312" t="str">
        <f t="shared" si="115"/>
        <v>2.92</v>
      </c>
      <c r="IX15" s="130"/>
      <c r="IY15" s="130"/>
      <c r="IZ15" s="130"/>
      <c r="JA15" s="130"/>
      <c r="JB15" s="130"/>
      <c r="JC15" s="130"/>
      <c r="JD15" s="130"/>
      <c r="JE15" s="130"/>
      <c r="JF15" s="130"/>
      <c r="JG15" s="131"/>
    </row>
    <row r="16" spans="1:267" ht="18">
      <c r="A16" s="22">
        <v>18</v>
      </c>
      <c r="B16" s="22" t="s">
        <v>378</v>
      </c>
      <c r="C16" s="36" t="s">
        <v>432</v>
      </c>
      <c r="D16" s="57" t="s">
        <v>433</v>
      </c>
      <c r="E16" s="2" t="s">
        <v>139</v>
      </c>
      <c r="F16" s="2"/>
      <c r="G16" s="55" t="s">
        <v>434</v>
      </c>
      <c r="H16" s="37" t="s">
        <v>36</v>
      </c>
      <c r="I16" s="22" t="s">
        <v>67</v>
      </c>
      <c r="J16" s="22" t="s">
        <v>37</v>
      </c>
      <c r="K16" s="38" t="s">
        <v>38</v>
      </c>
      <c r="L16" s="372"/>
      <c r="M16" s="38"/>
      <c r="N16" s="38"/>
      <c r="O16" s="38"/>
      <c r="P16" s="38"/>
      <c r="Q16" s="38"/>
      <c r="R16" s="38"/>
      <c r="S16" s="38"/>
      <c r="T16" s="38"/>
      <c r="U16" s="38"/>
      <c r="V16" s="38"/>
      <c r="W16" s="38"/>
      <c r="X16" s="38"/>
      <c r="Y16" s="38"/>
      <c r="Z16" s="38"/>
      <c r="AA16" s="38"/>
      <c r="AB16" s="38"/>
      <c r="AC16" s="38"/>
      <c r="AD16" s="38"/>
      <c r="AE16" s="38"/>
      <c r="AF16" s="38"/>
      <c r="AG16" s="38"/>
      <c r="AH16" s="38"/>
      <c r="AI16" s="38"/>
      <c r="AJ16" s="38"/>
      <c r="AK16" s="38"/>
      <c r="AL16" s="38"/>
      <c r="AM16" s="38"/>
      <c r="AN16" s="38"/>
      <c r="AO16" s="38"/>
      <c r="AP16" s="38"/>
      <c r="AQ16" s="38"/>
      <c r="AR16" s="38"/>
      <c r="AS16" s="38"/>
      <c r="AT16" s="38"/>
      <c r="AU16" s="38"/>
      <c r="AV16" s="6">
        <v>5.7</v>
      </c>
      <c r="AW16" s="3" t="str">
        <f t="shared" si="0"/>
        <v>C</v>
      </c>
      <c r="AX16" s="4">
        <f t="shared" si="1"/>
        <v>2</v>
      </c>
      <c r="AY16" s="13" t="str">
        <f t="shared" si="2"/>
        <v>2.0</v>
      </c>
      <c r="AZ16" s="15">
        <v>6</v>
      </c>
      <c r="BA16" s="3" t="str">
        <f t="shared" si="3"/>
        <v>C</v>
      </c>
      <c r="BB16" s="4">
        <f t="shared" si="4"/>
        <v>2</v>
      </c>
      <c r="BC16" s="122" t="str">
        <f t="shared" si="5"/>
        <v>2.0</v>
      </c>
      <c r="BD16" s="259">
        <v>6.5</v>
      </c>
      <c r="BE16" s="230">
        <v>6</v>
      </c>
      <c r="BF16" s="230"/>
      <c r="BG16" s="116">
        <f t="shared" si="6"/>
        <v>6.2</v>
      </c>
      <c r="BH16" s="117">
        <f t="shared" si="7"/>
        <v>6.2</v>
      </c>
      <c r="BI16" s="118" t="str">
        <f t="shared" si="8"/>
        <v>C</v>
      </c>
      <c r="BJ16" s="119">
        <f t="shared" si="9"/>
        <v>2</v>
      </c>
      <c r="BK16" s="119" t="str">
        <f t="shared" si="10"/>
        <v>2.0</v>
      </c>
      <c r="BL16" s="137">
        <v>4</v>
      </c>
      <c r="BM16" s="138">
        <v>4</v>
      </c>
      <c r="BN16" s="200">
        <v>7.3</v>
      </c>
      <c r="BO16" s="225">
        <v>8</v>
      </c>
      <c r="BP16" s="225"/>
      <c r="BQ16" s="116">
        <f t="shared" si="11"/>
        <v>7.7</v>
      </c>
      <c r="BR16" s="117">
        <f t="shared" si="12"/>
        <v>7.7</v>
      </c>
      <c r="BS16" s="118" t="str">
        <f t="shared" si="13"/>
        <v>B</v>
      </c>
      <c r="BT16" s="119">
        <f t="shared" si="14"/>
        <v>3</v>
      </c>
      <c r="BU16" s="119" t="str">
        <f t="shared" si="15"/>
        <v>3.0</v>
      </c>
      <c r="BV16" s="137">
        <v>2</v>
      </c>
      <c r="BW16" s="138">
        <v>2</v>
      </c>
      <c r="BX16" s="148">
        <v>8</v>
      </c>
      <c r="BY16" s="189">
        <v>8</v>
      </c>
      <c r="BZ16" s="189"/>
      <c r="CA16" s="116">
        <f t="shared" si="16"/>
        <v>8</v>
      </c>
      <c r="CB16" s="117">
        <f t="shared" si="17"/>
        <v>8</v>
      </c>
      <c r="CC16" s="118" t="str">
        <f t="shared" si="18"/>
        <v>B+</v>
      </c>
      <c r="CD16" s="119">
        <f t="shared" si="19"/>
        <v>3.5</v>
      </c>
      <c r="CE16" s="119" t="str">
        <f t="shared" si="20"/>
        <v>3.5</v>
      </c>
      <c r="CF16" s="137">
        <v>1</v>
      </c>
      <c r="CG16" s="138">
        <v>1</v>
      </c>
      <c r="CH16" s="212">
        <v>6</v>
      </c>
      <c r="CI16" s="230">
        <v>6</v>
      </c>
      <c r="CJ16" s="230"/>
      <c r="CK16" s="116">
        <f t="shared" si="21"/>
        <v>6</v>
      </c>
      <c r="CL16" s="117">
        <f t="shared" si="22"/>
        <v>6</v>
      </c>
      <c r="CM16" s="118" t="str">
        <f t="shared" si="23"/>
        <v>C</v>
      </c>
      <c r="CN16" s="119">
        <f t="shared" si="24"/>
        <v>2</v>
      </c>
      <c r="CO16" s="119" t="str">
        <f t="shared" si="25"/>
        <v>2.0</v>
      </c>
      <c r="CP16" s="137">
        <v>2</v>
      </c>
      <c r="CQ16" s="138">
        <v>2</v>
      </c>
      <c r="CR16" s="248">
        <v>7</v>
      </c>
      <c r="CS16" s="321">
        <v>8</v>
      </c>
      <c r="CT16" s="321"/>
      <c r="CU16" s="116">
        <f t="shared" si="34"/>
        <v>7.6</v>
      </c>
      <c r="CV16" s="117">
        <f t="shared" si="35"/>
        <v>7.6</v>
      </c>
      <c r="CW16" s="118" t="str">
        <f t="shared" si="36"/>
        <v>B</v>
      </c>
      <c r="CX16" s="119">
        <f t="shared" si="37"/>
        <v>3</v>
      </c>
      <c r="CY16" s="119" t="str">
        <f t="shared" si="26"/>
        <v>3.0</v>
      </c>
      <c r="CZ16" s="137">
        <v>2</v>
      </c>
      <c r="DA16" s="268">
        <v>2</v>
      </c>
      <c r="DB16" s="148">
        <v>8.6999999999999993</v>
      </c>
      <c r="DC16" s="239">
        <v>8</v>
      </c>
      <c r="DD16" s="239"/>
      <c r="DE16" s="116">
        <f t="shared" si="27"/>
        <v>8.3000000000000007</v>
      </c>
      <c r="DF16" s="117">
        <f t="shared" si="28"/>
        <v>8.3000000000000007</v>
      </c>
      <c r="DG16" s="118" t="str">
        <f t="shared" si="29"/>
        <v>B+</v>
      </c>
      <c r="DH16" s="119">
        <f t="shared" si="30"/>
        <v>3.5</v>
      </c>
      <c r="DI16" s="119" t="str">
        <f t="shared" si="31"/>
        <v>3.5</v>
      </c>
      <c r="DJ16" s="137">
        <v>2</v>
      </c>
      <c r="DK16" s="138">
        <v>2</v>
      </c>
      <c r="DL16" s="301">
        <f t="shared" si="38"/>
        <v>13</v>
      </c>
      <c r="DM16" s="310">
        <f t="shared" si="39"/>
        <v>2.6538461538461537</v>
      </c>
      <c r="DN16" s="312" t="str">
        <f t="shared" si="32"/>
        <v>2.65</v>
      </c>
      <c r="DO16" s="296" t="str">
        <f t="shared" si="40"/>
        <v>Lên lớp</v>
      </c>
      <c r="DP16" s="297">
        <f t="shared" si="41"/>
        <v>13</v>
      </c>
      <c r="DQ16" s="298">
        <f t="shared" si="42"/>
        <v>2.6538461538461537</v>
      </c>
      <c r="DR16" s="296" t="str">
        <f t="shared" si="43"/>
        <v>Lên lớp</v>
      </c>
      <c r="DT16" s="212">
        <v>6</v>
      </c>
      <c r="DU16" s="225">
        <v>7</v>
      </c>
      <c r="DV16" s="130"/>
      <c r="DW16" s="116">
        <f t="shared" si="44"/>
        <v>6.6</v>
      </c>
      <c r="DX16" s="117">
        <f t="shared" si="45"/>
        <v>6.6</v>
      </c>
      <c r="DY16" s="118" t="str">
        <f t="shared" si="46"/>
        <v>C+</v>
      </c>
      <c r="DZ16" s="119">
        <f t="shared" si="47"/>
        <v>2.5</v>
      </c>
      <c r="EA16" s="119" t="str">
        <f t="shared" si="48"/>
        <v>2.5</v>
      </c>
      <c r="EB16" s="137">
        <v>3</v>
      </c>
      <c r="EC16" s="138">
        <v>3</v>
      </c>
      <c r="ED16" s="209">
        <v>8.3000000000000007</v>
      </c>
      <c r="EE16" s="189">
        <v>6</v>
      </c>
      <c r="EF16" s="189"/>
      <c r="EG16" s="116">
        <f t="shared" si="49"/>
        <v>6.9</v>
      </c>
      <c r="EH16" s="117">
        <f t="shared" si="50"/>
        <v>6.9</v>
      </c>
      <c r="EI16" s="118" t="str">
        <f t="shared" si="51"/>
        <v>C+</v>
      </c>
      <c r="EJ16" s="119">
        <f t="shared" si="52"/>
        <v>2.5</v>
      </c>
      <c r="EK16" s="119" t="str">
        <f t="shared" si="53"/>
        <v>2.5</v>
      </c>
      <c r="EL16" s="137">
        <v>3</v>
      </c>
      <c r="EM16" s="138">
        <v>3</v>
      </c>
      <c r="EN16" s="200">
        <v>7.6</v>
      </c>
      <c r="EO16" s="189">
        <v>10</v>
      </c>
      <c r="EP16" s="189"/>
      <c r="EQ16" s="116">
        <f t="shared" si="54"/>
        <v>9</v>
      </c>
      <c r="ER16" s="117">
        <f t="shared" si="55"/>
        <v>9</v>
      </c>
      <c r="ES16" s="118" t="str">
        <f t="shared" si="56"/>
        <v>A</v>
      </c>
      <c r="ET16" s="119">
        <f t="shared" si="57"/>
        <v>4</v>
      </c>
      <c r="EU16" s="119" t="str">
        <f t="shared" si="33"/>
        <v>4.0</v>
      </c>
      <c r="EV16" s="137">
        <v>3</v>
      </c>
      <c r="EW16" s="268">
        <v>3</v>
      </c>
      <c r="EX16" s="209">
        <v>7.2</v>
      </c>
      <c r="EY16" s="225">
        <v>7</v>
      </c>
      <c r="EZ16" s="225"/>
      <c r="FA16" s="116">
        <f t="shared" si="58"/>
        <v>7.1</v>
      </c>
      <c r="FB16" s="117">
        <f t="shared" si="59"/>
        <v>7.1</v>
      </c>
      <c r="FC16" s="118" t="str">
        <f t="shared" si="60"/>
        <v>B</v>
      </c>
      <c r="FD16" s="119">
        <f t="shared" si="61"/>
        <v>3</v>
      </c>
      <c r="FE16" s="119" t="str">
        <f t="shared" si="62"/>
        <v>3.0</v>
      </c>
      <c r="FF16" s="137">
        <v>3</v>
      </c>
      <c r="FG16" s="138">
        <v>3</v>
      </c>
      <c r="FH16" s="148">
        <v>8.5</v>
      </c>
      <c r="FI16" s="189">
        <v>10</v>
      </c>
      <c r="FJ16" s="189"/>
      <c r="FK16" s="116">
        <f t="shared" si="63"/>
        <v>9.4</v>
      </c>
      <c r="FL16" s="117">
        <f t="shared" si="64"/>
        <v>9.4</v>
      </c>
      <c r="FM16" s="118" t="str">
        <f t="shared" si="65"/>
        <v>A</v>
      </c>
      <c r="FN16" s="119">
        <f t="shared" si="66"/>
        <v>4</v>
      </c>
      <c r="FO16" s="119" t="str">
        <f t="shared" si="67"/>
        <v>4.0</v>
      </c>
      <c r="FP16" s="137">
        <v>3</v>
      </c>
      <c r="FQ16" s="138">
        <v>3</v>
      </c>
      <c r="FR16" s="301">
        <f t="shared" si="68"/>
        <v>15</v>
      </c>
      <c r="FS16" s="310">
        <f t="shared" si="69"/>
        <v>3.2</v>
      </c>
      <c r="FT16" s="312" t="str">
        <f t="shared" si="70"/>
        <v>3.20</v>
      </c>
      <c r="FU16" s="189" t="str">
        <f t="shared" si="71"/>
        <v>Lên lớp</v>
      </c>
      <c r="FV16" s="526">
        <f t="shared" si="72"/>
        <v>28</v>
      </c>
      <c r="FW16" s="310">
        <f t="shared" si="73"/>
        <v>2.9464285714285716</v>
      </c>
      <c r="FX16" s="312" t="str">
        <f t="shared" si="74"/>
        <v>2.95</v>
      </c>
      <c r="FY16" s="527">
        <f t="shared" si="75"/>
        <v>28</v>
      </c>
      <c r="FZ16" s="528">
        <f t="shared" si="76"/>
        <v>2.9464285714285716</v>
      </c>
      <c r="GA16" s="529" t="str">
        <f t="shared" si="77"/>
        <v>Lên lớp</v>
      </c>
      <c r="GB16" s="131"/>
      <c r="GC16" s="148">
        <v>7.4</v>
      </c>
      <c r="GD16" s="239">
        <v>7</v>
      </c>
      <c r="GE16" s="239"/>
      <c r="GF16" s="116">
        <f t="shared" si="78"/>
        <v>7.2</v>
      </c>
      <c r="GG16" s="117">
        <f t="shared" si="79"/>
        <v>7.2</v>
      </c>
      <c r="GH16" s="118" t="str">
        <f t="shared" si="80"/>
        <v>B</v>
      </c>
      <c r="GI16" s="119">
        <f t="shared" si="81"/>
        <v>3</v>
      </c>
      <c r="GJ16" s="119" t="str">
        <f t="shared" si="82"/>
        <v>3.0</v>
      </c>
      <c r="GK16" s="137">
        <v>4</v>
      </c>
      <c r="GL16" s="138">
        <v>4</v>
      </c>
      <c r="GM16" s="191">
        <v>9</v>
      </c>
      <c r="GN16" s="239">
        <v>9</v>
      </c>
      <c r="GO16" s="324"/>
      <c r="GP16" s="116">
        <f t="shared" si="83"/>
        <v>9</v>
      </c>
      <c r="GQ16" s="117">
        <f t="shared" si="84"/>
        <v>9</v>
      </c>
      <c r="GR16" s="118" t="str">
        <f t="shared" si="85"/>
        <v>A</v>
      </c>
      <c r="GS16" s="119">
        <f t="shared" si="86"/>
        <v>4</v>
      </c>
      <c r="GT16" s="119" t="str">
        <f t="shared" si="87"/>
        <v>4.0</v>
      </c>
      <c r="GU16" s="137">
        <v>2</v>
      </c>
      <c r="GV16" s="138">
        <v>2</v>
      </c>
      <c r="GW16" s="209">
        <v>7.7</v>
      </c>
      <c r="GX16" s="239">
        <v>8</v>
      </c>
      <c r="GY16" s="239"/>
      <c r="GZ16" s="116">
        <f t="shared" si="88"/>
        <v>7.9</v>
      </c>
      <c r="HA16" s="117">
        <f t="shared" si="89"/>
        <v>7.9</v>
      </c>
      <c r="HB16" s="118" t="str">
        <f t="shared" si="90"/>
        <v>B</v>
      </c>
      <c r="HC16" s="119">
        <f t="shared" si="91"/>
        <v>3</v>
      </c>
      <c r="HD16" s="119" t="str">
        <f t="shared" si="92"/>
        <v>3.0</v>
      </c>
      <c r="HE16" s="137">
        <v>2</v>
      </c>
      <c r="HF16" s="138">
        <v>2</v>
      </c>
      <c r="HG16" s="148">
        <v>7.8</v>
      </c>
      <c r="HH16" s="239">
        <v>8</v>
      </c>
      <c r="HI16" s="239"/>
      <c r="HJ16" s="116">
        <f t="shared" si="93"/>
        <v>7.9</v>
      </c>
      <c r="HK16" s="117">
        <f t="shared" si="94"/>
        <v>7.9</v>
      </c>
      <c r="HL16" s="118" t="str">
        <f t="shared" si="95"/>
        <v>B</v>
      </c>
      <c r="HM16" s="119">
        <f t="shared" si="96"/>
        <v>3</v>
      </c>
      <c r="HN16" s="119" t="str">
        <f t="shared" si="97"/>
        <v>3.0</v>
      </c>
      <c r="HO16" s="137">
        <v>3</v>
      </c>
      <c r="HP16" s="138">
        <v>3</v>
      </c>
      <c r="HQ16" s="148">
        <v>8.6</v>
      </c>
      <c r="HR16" s="239">
        <v>9</v>
      </c>
      <c r="HS16" s="215"/>
      <c r="HT16" s="116">
        <f t="shared" si="98"/>
        <v>8.8000000000000007</v>
      </c>
      <c r="HU16" s="117">
        <f t="shared" si="99"/>
        <v>8.8000000000000007</v>
      </c>
      <c r="HV16" s="118" t="str">
        <f t="shared" si="100"/>
        <v>A</v>
      </c>
      <c r="HW16" s="119">
        <f t="shared" si="101"/>
        <v>4</v>
      </c>
      <c r="HX16" s="119" t="str">
        <f t="shared" si="102"/>
        <v>4.0</v>
      </c>
      <c r="HY16" s="137">
        <v>3</v>
      </c>
      <c r="HZ16" s="138">
        <v>3</v>
      </c>
      <c r="IA16" s="148">
        <v>8.6999999999999993</v>
      </c>
      <c r="IB16" s="189">
        <v>9</v>
      </c>
      <c r="IC16" s="130"/>
      <c r="ID16" s="116">
        <f t="shared" si="103"/>
        <v>8.9</v>
      </c>
      <c r="IE16" s="117">
        <f t="shared" si="104"/>
        <v>8.9</v>
      </c>
      <c r="IF16" s="118" t="str">
        <f t="shared" si="105"/>
        <v>A</v>
      </c>
      <c r="IG16" s="119">
        <f t="shared" si="106"/>
        <v>4</v>
      </c>
      <c r="IH16" s="119" t="str">
        <f t="shared" si="107"/>
        <v>4.0</v>
      </c>
      <c r="II16" s="137">
        <v>3</v>
      </c>
      <c r="IJ16" s="138">
        <v>3</v>
      </c>
      <c r="IK16" s="148">
        <v>8</v>
      </c>
      <c r="IL16" s="239">
        <v>8</v>
      </c>
      <c r="IM16" s="239"/>
      <c r="IN16" s="116">
        <f t="shared" si="108"/>
        <v>8</v>
      </c>
      <c r="IO16" s="117">
        <f t="shared" si="109"/>
        <v>8</v>
      </c>
      <c r="IP16" s="118" t="str">
        <f t="shared" si="110"/>
        <v>B+</v>
      </c>
      <c r="IQ16" s="119">
        <f t="shared" si="111"/>
        <v>3.5</v>
      </c>
      <c r="IR16" s="119" t="str">
        <f t="shared" si="112"/>
        <v>3.5</v>
      </c>
      <c r="IS16" s="137">
        <v>1</v>
      </c>
      <c r="IT16" s="138">
        <v>1</v>
      </c>
      <c r="IU16" s="301">
        <f t="shared" si="113"/>
        <v>18</v>
      </c>
      <c r="IV16" s="310">
        <f t="shared" si="114"/>
        <v>3.4722222222222223</v>
      </c>
      <c r="IW16" s="312" t="str">
        <f t="shared" si="115"/>
        <v>3.47</v>
      </c>
      <c r="IX16" s="130"/>
      <c r="IY16" s="130"/>
      <c r="IZ16" s="130"/>
      <c r="JA16" s="130"/>
      <c r="JB16" s="130"/>
      <c r="JC16" s="130"/>
      <c r="JD16" s="130"/>
      <c r="JE16" s="130"/>
      <c r="JF16" s="130"/>
      <c r="JG16" s="131"/>
    </row>
    <row r="17" spans="1:267" ht="18">
      <c r="A17" s="22">
        <v>19</v>
      </c>
      <c r="B17" s="22" t="s">
        <v>378</v>
      </c>
      <c r="C17" s="36" t="s">
        <v>435</v>
      </c>
      <c r="D17" s="19" t="s">
        <v>132</v>
      </c>
      <c r="E17" s="20" t="s">
        <v>24</v>
      </c>
      <c r="F17" s="20" t="s">
        <v>31</v>
      </c>
      <c r="G17" s="21" t="s">
        <v>133</v>
      </c>
      <c r="H17" s="37" t="s">
        <v>36</v>
      </c>
      <c r="I17" s="22" t="s">
        <v>67</v>
      </c>
      <c r="J17" s="22" t="s">
        <v>37</v>
      </c>
      <c r="K17" s="38" t="s">
        <v>38</v>
      </c>
      <c r="L17" s="372"/>
      <c r="M17" s="38"/>
      <c r="N17" s="38"/>
      <c r="O17" s="38"/>
      <c r="P17" s="38"/>
      <c r="Q17" s="38"/>
      <c r="R17" s="38"/>
      <c r="S17" s="38"/>
      <c r="T17" s="38"/>
      <c r="U17" s="38"/>
      <c r="V17" s="38"/>
      <c r="W17" s="38"/>
      <c r="X17" s="38"/>
      <c r="Y17" s="38"/>
      <c r="Z17" s="38"/>
      <c r="AA17" s="38"/>
      <c r="AB17" s="38"/>
      <c r="AC17" s="38"/>
      <c r="AD17" s="38"/>
      <c r="AE17" s="38"/>
      <c r="AF17" s="38"/>
      <c r="AG17" s="38"/>
      <c r="AH17" s="38"/>
      <c r="AI17" s="38"/>
      <c r="AJ17" s="38"/>
      <c r="AK17" s="38"/>
      <c r="AL17" s="38"/>
      <c r="AM17" s="38"/>
      <c r="AN17" s="38"/>
      <c r="AO17" s="38"/>
      <c r="AP17" s="38"/>
      <c r="AQ17" s="38"/>
      <c r="AR17" s="38"/>
      <c r="AS17" s="38"/>
      <c r="AT17" s="38"/>
      <c r="AU17" s="38"/>
      <c r="AV17" s="6">
        <v>6.3</v>
      </c>
      <c r="AW17" s="3" t="str">
        <f t="shared" si="0"/>
        <v>C</v>
      </c>
      <c r="AX17" s="4">
        <f t="shared" si="1"/>
        <v>2</v>
      </c>
      <c r="AY17" s="13" t="str">
        <f t="shared" si="2"/>
        <v>2.0</v>
      </c>
      <c r="AZ17" s="15">
        <v>7</v>
      </c>
      <c r="BA17" s="3" t="str">
        <f t="shared" si="3"/>
        <v>B</v>
      </c>
      <c r="BB17" s="4">
        <f t="shared" si="4"/>
        <v>3</v>
      </c>
      <c r="BC17" s="122" t="str">
        <f t="shared" si="5"/>
        <v>3.0</v>
      </c>
      <c r="BD17" s="259">
        <v>5</v>
      </c>
      <c r="BE17" s="230">
        <v>5</v>
      </c>
      <c r="BF17" s="230"/>
      <c r="BG17" s="116">
        <f t="shared" si="6"/>
        <v>5</v>
      </c>
      <c r="BH17" s="117">
        <f t="shared" si="7"/>
        <v>5</v>
      </c>
      <c r="BI17" s="118" t="str">
        <f t="shared" si="8"/>
        <v>D+</v>
      </c>
      <c r="BJ17" s="119">
        <f t="shared" si="9"/>
        <v>1.5</v>
      </c>
      <c r="BK17" s="119" t="str">
        <f t="shared" si="10"/>
        <v>1.5</v>
      </c>
      <c r="BL17" s="137">
        <v>4</v>
      </c>
      <c r="BM17" s="138">
        <v>4</v>
      </c>
      <c r="BN17" s="200">
        <v>6</v>
      </c>
      <c r="BO17" s="225">
        <v>8</v>
      </c>
      <c r="BP17" s="225"/>
      <c r="BQ17" s="116">
        <f t="shared" si="11"/>
        <v>7.2</v>
      </c>
      <c r="BR17" s="117">
        <f t="shared" si="12"/>
        <v>7.2</v>
      </c>
      <c r="BS17" s="118" t="str">
        <f t="shared" si="13"/>
        <v>B</v>
      </c>
      <c r="BT17" s="119">
        <f t="shared" si="14"/>
        <v>3</v>
      </c>
      <c r="BU17" s="119" t="str">
        <f t="shared" si="15"/>
        <v>3.0</v>
      </c>
      <c r="BV17" s="137">
        <v>2</v>
      </c>
      <c r="BW17" s="138">
        <v>2</v>
      </c>
      <c r="BX17" s="148">
        <v>7.3</v>
      </c>
      <c r="BY17" s="189">
        <v>7</v>
      </c>
      <c r="BZ17" s="189"/>
      <c r="CA17" s="116">
        <f t="shared" si="16"/>
        <v>7.1</v>
      </c>
      <c r="CB17" s="117">
        <f t="shared" si="17"/>
        <v>7.1</v>
      </c>
      <c r="CC17" s="118" t="str">
        <f t="shared" si="18"/>
        <v>B</v>
      </c>
      <c r="CD17" s="119">
        <f t="shared" si="19"/>
        <v>3</v>
      </c>
      <c r="CE17" s="119" t="str">
        <f t="shared" si="20"/>
        <v>3.0</v>
      </c>
      <c r="CF17" s="137">
        <v>1</v>
      </c>
      <c r="CG17" s="138">
        <v>1</v>
      </c>
      <c r="CH17" s="212">
        <v>6</v>
      </c>
      <c r="CI17" s="230">
        <v>6</v>
      </c>
      <c r="CJ17" s="230"/>
      <c r="CK17" s="116">
        <f t="shared" si="21"/>
        <v>6</v>
      </c>
      <c r="CL17" s="117">
        <f t="shared" si="22"/>
        <v>6</v>
      </c>
      <c r="CM17" s="118" t="str">
        <f t="shared" si="23"/>
        <v>C</v>
      </c>
      <c r="CN17" s="119">
        <f t="shared" si="24"/>
        <v>2</v>
      </c>
      <c r="CO17" s="119" t="str">
        <f t="shared" si="25"/>
        <v>2.0</v>
      </c>
      <c r="CP17" s="137">
        <v>2</v>
      </c>
      <c r="CQ17" s="138">
        <v>2</v>
      </c>
      <c r="CR17" s="248">
        <v>5.3</v>
      </c>
      <c r="CS17" s="321">
        <v>5</v>
      </c>
      <c r="CT17" s="321"/>
      <c r="CU17" s="116">
        <f t="shared" si="34"/>
        <v>5.0999999999999996</v>
      </c>
      <c r="CV17" s="117">
        <f t="shared" si="35"/>
        <v>5.0999999999999996</v>
      </c>
      <c r="CW17" s="118" t="str">
        <f t="shared" si="36"/>
        <v>D+</v>
      </c>
      <c r="CX17" s="119">
        <f t="shared" si="37"/>
        <v>1.5</v>
      </c>
      <c r="CY17" s="119" t="str">
        <f t="shared" si="26"/>
        <v>1.5</v>
      </c>
      <c r="CZ17" s="137">
        <v>2</v>
      </c>
      <c r="DA17" s="268">
        <v>2</v>
      </c>
      <c r="DB17" s="148">
        <v>8.6999999999999993</v>
      </c>
      <c r="DC17" s="239">
        <v>8</v>
      </c>
      <c r="DD17" s="239"/>
      <c r="DE17" s="116">
        <f t="shared" si="27"/>
        <v>8.3000000000000007</v>
      </c>
      <c r="DF17" s="117">
        <f t="shared" si="28"/>
        <v>8.3000000000000007</v>
      </c>
      <c r="DG17" s="118" t="str">
        <f t="shared" si="29"/>
        <v>B+</v>
      </c>
      <c r="DH17" s="119">
        <f t="shared" si="30"/>
        <v>3.5</v>
      </c>
      <c r="DI17" s="119" t="str">
        <f t="shared" si="31"/>
        <v>3.5</v>
      </c>
      <c r="DJ17" s="137">
        <v>2</v>
      </c>
      <c r="DK17" s="138">
        <v>2</v>
      </c>
      <c r="DL17" s="301">
        <f t="shared" si="38"/>
        <v>13</v>
      </c>
      <c r="DM17" s="310">
        <f t="shared" si="39"/>
        <v>2.2307692307692308</v>
      </c>
      <c r="DN17" s="312" t="str">
        <f t="shared" si="32"/>
        <v>2.23</v>
      </c>
      <c r="DO17" s="296" t="str">
        <f t="shared" si="40"/>
        <v>Lên lớp</v>
      </c>
      <c r="DP17" s="297">
        <f t="shared" si="41"/>
        <v>13</v>
      </c>
      <c r="DQ17" s="298">
        <f t="shared" si="42"/>
        <v>2.2307692307692308</v>
      </c>
      <c r="DR17" s="296" t="str">
        <f t="shared" si="43"/>
        <v>Lên lớp</v>
      </c>
      <c r="DT17" s="212">
        <v>5.0999999999999996</v>
      </c>
      <c r="DU17" s="225">
        <v>8</v>
      </c>
      <c r="DV17" s="130"/>
      <c r="DW17" s="116">
        <f t="shared" si="44"/>
        <v>6.8</v>
      </c>
      <c r="DX17" s="117">
        <f t="shared" si="45"/>
        <v>6.8</v>
      </c>
      <c r="DY17" s="118" t="str">
        <f t="shared" si="46"/>
        <v>C+</v>
      </c>
      <c r="DZ17" s="119">
        <f t="shared" si="47"/>
        <v>2.5</v>
      </c>
      <c r="EA17" s="119" t="str">
        <f t="shared" si="48"/>
        <v>2.5</v>
      </c>
      <c r="EB17" s="137">
        <v>3</v>
      </c>
      <c r="EC17" s="138">
        <v>3</v>
      </c>
      <c r="ED17" s="209">
        <v>5.2</v>
      </c>
      <c r="EE17" s="189">
        <v>5</v>
      </c>
      <c r="EF17" s="189"/>
      <c r="EG17" s="116">
        <f t="shared" si="49"/>
        <v>5.0999999999999996</v>
      </c>
      <c r="EH17" s="117">
        <f t="shared" si="50"/>
        <v>5.0999999999999996</v>
      </c>
      <c r="EI17" s="118" t="str">
        <f t="shared" si="51"/>
        <v>D+</v>
      </c>
      <c r="EJ17" s="119">
        <f t="shared" si="52"/>
        <v>1.5</v>
      </c>
      <c r="EK17" s="119" t="str">
        <f t="shared" si="53"/>
        <v>1.5</v>
      </c>
      <c r="EL17" s="137">
        <v>3</v>
      </c>
      <c r="EM17" s="138">
        <v>3</v>
      </c>
      <c r="EN17" s="200">
        <v>7</v>
      </c>
      <c r="EO17" s="189">
        <v>9</v>
      </c>
      <c r="EP17" s="189"/>
      <c r="EQ17" s="116">
        <f t="shared" si="54"/>
        <v>8.1999999999999993</v>
      </c>
      <c r="ER17" s="117">
        <f t="shared" si="55"/>
        <v>8.1999999999999993</v>
      </c>
      <c r="ES17" s="118" t="str">
        <f t="shared" si="56"/>
        <v>B+</v>
      </c>
      <c r="ET17" s="119">
        <f t="shared" si="57"/>
        <v>3.5</v>
      </c>
      <c r="EU17" s="119" t="str">
        <f t="shared" si="33"/>
        <v>3.5</v>
      </c>
      <c r="EV17" s="137">
        <v>3</v>
      </c>
      <c r="EW17" s="268">
        <v>3</v>
      </c>
      <c r="EX17" s="209">
        <v>6.2</v>
      </c>
      <c r="EY17" s="226"/>
      <c r="EZ17" s="225">
        <v>6</v>
      </c>
      <c r="FA17" s="116">
        <f t="shared" si="58"/>
        <v>2.5</v>
      </c>
      <c r="FB17" s="117">
        <f t="shared" si="59"/>
        <v>6.1</v>
      </c>
      <c r="FC17" s="118" t="str">
        <f t="shared" si="60"/>
        <v>C</v>
      </c>
      <c r="FD17" s="119">
        <f t="shared" si="61"/>
        <v>2</v>
      </c>
      <c r="FE17" s="119" t="str">
        <f t="shared" si="62"/>
        <v>2.0</v>
      </c>
      <c r="FF17" s="137">
        <v>3</v>
      </c>
      <c r="FG17" s="138">
        <v>3</v>
      </c>
      <c r="FH17" s="148">
        <v>6.2</v>
      </c>
      <c r="FI17" s="189">
        <v>5</v>
      </c>
      <c r="FJ17" s="189"/>
      <c r="FK17" s="116">
        <f t="shared" si="63"/>
        <v>5.5</v>
      </c>
      <c r="FL17" s="117">
        <f t="shared" si="64"/>
        <v>5.5</v>
      </c>
      <c r="FM17" s="118" t="str">
        <f t="shared" si="65"/>
        <v>C</v>
      </c>
      <c r="FN17" s="119">
        <f t="shared" si="66"/>
        <v>2</v>
      </c>
      <c r="FO17" s="119" t="str">
        <f t="shared" si="67"/>
        <v>2.0</v>
      </c>
      <c r="FP17" s="137">
        <v>3</v>
      </c>
      <c r="FQ17" s="138">
        <v>3</v>
      </c>
      <c r="FR17" s="301">
        <f t="shared" si="68"/>
        <v>15</v>
      </c>
      <c r="FS17" s="310">
        <f t="shared" si="69"/>
        <v>2.2999999999999998</v>
      </c>
      <c r="FT17" s="312" t="str">
        <f t="shared" si="70"/>
        <v>2.30</v>
      </c>
      <c r="FU17" s="189" t="str">
        <f t="shared" si="71"/>
        <v>Lên lớp</v>
      </c>
      <c r="FV17" s="526">
        <f t="shared" si="72"/>
        <v>28</v>
      </c>
      <c r="FW17" s="310">
        <f t="shared" si="73"/>
        <v>2.2678571428571428</v>
      </c>
      <c r="FX17" s="312" t="str">
        <f t="shared" si="74"/>
        <v>2.27</v>
      </c>
      <c r="FY17" s="527">
        <f t="shared" si="75"/>
        <v>28</v>
      </c>
      <c r="FZ17" s="528">
        <f t="shared" si="76"/>
        <v>2.2678571428571428</v>
      </c>
      <c r="GA17" s="529" t="str">
        <f t="shared" si="77"/>
        <v>Lên lớp</v>
      </c>
      <c r="GB17" s="131"/>
      <c r="GC17" s="148">
        <v>6.7</v>
      </c>
      <c r="GD17" s="239">
        <v>6</v>
      </c>
      <c r="GE17" s="239"/>
      <c r="GF17" s="116">
        <f t="shared" si="78"/>
        <v>6.3</v>
      </c>
      <c r="GG17" s="117">
        <f t="shared" si="79"/>
        <v>6.3</v>
      </c>
      <c r="GH17" s="118" t="str">
        <f t="shared" si="80"/>
        <v>C</v>
      </c>
      <c r="GI17" s="119">
        <f t="shared" si="81"/>
        <v>2</v>
      </c>
      <c r="GJ17" s="119" t="str">
        <f t="shared" si="82"/>
        <v>2.0</v>
      </c>
      <c r="GK17" s="137">
        <v>4</v>
      </c>
      <c r="GL17" s="138">
        <v>4</v>
      </c>
      <c r="GM17" s="191">
        <v>5.3</v>
      </c>
      <c r="GN17" s="239">
        <v>5</v>
      </c>
      <c r="GO17" s="324"/>
      <c r="GP17" s="116">
        <f t="shared" si="83"/>
        <v>5.0999999999999996</v>
      </c>
      <c r="GQ17" s="117">
        <f t="shared" si="84"/>
        <v>5.0999999999999996</v>
      </c>
      <c r="GR17" s="118" t="str">
        <f t="shared" si="85"/>
        <v>D+</v>
      </c>
      <c r="GS17" s="119">
        <f t="shared" si="86"/>
        <v>1.5</v>
      </c>
      <c r="GT17" s="119" t="str">
        <f t="shared" si="87"/>
        <v>1.5</v>
      </c>
      <c r="GU17" s="137">
        <v>2</v>
      </c>
      <c r="GV17" s="138">
        <v>2</v>
      </c>
      <c r="GW17" s="209">
        <v>6.2</v>
      </c>
      <c r="GX17" s="239">
        <v>5</v>
      </c>
      <c r="GY17" s="239"/>
      <c r="GZ17" s="116">
        <f t="shared" si="88"/>
        <v>5.5</v>
      </c>
      <c r="HA17" s="117">
        <f t="shared" si="89"/>
        <v>5.5</v>
      </c>
      <c r="HB17" s="118" t="str">
        <f t="shared" si="90"/>
        <v>C</v>
      </c>
      <c r="HC17" s="119">
        <f t="shared" si="91"/>
        <v>2</v>
      </c>
      <c r="HD17" s="119" t="str">
        <f t="shared" si="92"/>
        <v>2.0</v>
      </c>
      <c r="HE17" s="137">
        <v>2</v>
      </c>
      <c r="HF17" s="138">
        <v>2</v>
      </c>
      <c r="HG17" s="148">
        <v>5.3</v>
      </c>
      <c r="HH17" s="239">
        <v>6</v>
      </c>
      <c r="HI17" s="239"/>
      <c r="HJ17" s="116">
        <f t="shared" si="93"/>
        <v>5.7</v>
      </c>
      <c r="HK17" s="117">
        <f t="shared" si="94"/>
        <v>5.7</v>
      </c>
      <c r="HL17" s="118" t="str">
        <f t="shared" si="95"/>
        <v>C</v>
      </c>
      <c r="HM17" s="119">
        <f t="shared" si="96"/>
        <v>2</v>
      </c>
      <c r="HN17" s="119" t="str">
        <f t="shared" si="97"/>
        <v>2.0</v>
      </c>
      <c r="HO17" s="137">
        <v>3</v>
      </c>
      <c r="HP17" s="138">
        <v>3</v>
      </c>
      <c r="HQ17" s="148">
        <v>6.2</v>
      </c>
      <c r="HR17" s="239">
        <v>6</v>
      </c>
      <c r="HS17" s="215"/>
      <c r="HT17" s="116">
        <f t="shared" si="98"/>
        <v>6.1</v>
      </c>
      <c r="HU17" s="117">
        <f t="shared" si="99"/>
        <v>6.1</v>
      </c>
      <c r="HV17" s="118" t="str">
        <f t="shared" si="100"/>
        <v>C</v>
      </c>
      <c r="HW17" s="119">
        <f t="shared" si="101"/>
        <v>2</v>
      </c>
      <c r="HX17" s="119" t="str">
        <f t="shared" si="102"/>
        <v>2.0</v>
      </c>
      <c r="HY17" s="137">
        <v>3</v>
      </c>
      <c r="HZ17" s="138">
        <v>3</v>
      </c>
      <c r="IA17" s="148">
        <v>5</v>
      </c>
      <c r="IB17" s="189">
        <v>5</v>
      </c>
      <c r="IC17" s="130"/>
      <c r="ID17" s="116">
        <f t="shared" si="103"/>
        <v>5</v>
      </c>
      <c r="IE17" s="117">
        <f t="shared" si="104"/>
        <v>5</v>
      </c>
      <c r="IF17" s="118" t="str">
        <f t="shared" si="105"/>
        <v>D+</v>
      </c>
      <c r="IG17" s="119">
        <f t="shared" si="106"/>
        <v>1.5</v>
      </c>
      <c r="IH17" s="119" t="str">
        <f t="shared" si="107"/>
        <v>1.5</v>
      </c>
      <c r="II17" s="137">
        <v>3</v>
      </c>
      <c r="IJ17" s="138">
        <v>3</v>
      </c>
      <c r="IK17" s="148">
        <v>6.7</v>
      </c>
      <c r="IL17" s="239">
        <v>2</v>
      </c>
      <c r="IM17" s="239">
        <v>6</v>
      </c>
      <c r="IN17" s="116">
        <f t="shared" si="108"/>
        <v>3.9</v>
      </c>
      <c r="IO17" s="117">
        <f t="shared" si="109"/>
        <v>6.3</v>
      </c>
      <c r="IP17" s="118" t="str">
        <f t="shared" si="110"/>
        <v>C</v>
      </c>
      <c r="IQ17" s="119">
        <f t="shared" si="111"/>
        <v>2</v>
      </c>
      <c r="IR17" s="119" t="str">
        <f t="shared" si="112"/>
        <v>2.0</v>
      </c>
      <c r="IS17" s="137">
        <v>1</v>
      </c>
      <c r="IT17" s="138">
        <v>1</v>
      </c>
      <c r="IU17" s="301">
        <f t="shared" si="113"/>
        <v>18</v>
      </c>
      <c r="IV17" s="310">
        <f t="shared" si="114"/>
        <v>1.8611111111111112</v>
      </c>
      <c r="IW17" s="312" t="str">
        <f t="shared" si="115"/>
        <v>1.86</v>
      </c>
      <c r="IX17" s="130"/>
      <c r="IY17" s="130"/>
      <c r="IZ17" s="130"/>
      <c r="JA17" s="130"/>
      <c r="JB17" s="130"/>
      <c r="JC17" s="130"/>
      <c r="JD17" s="130"/>
      <c r="JE17" s="130"/>
      <c r="JF17" s="130"/>
      <c r="JG17" s="131"/>
    </row>
    <row r="18" spans="1:267" ht="18">
      <c r="A18" s="22">
        <v>20</v>
      </c>
      <c r="B18" s="22" t="s">
        <v>378</v>
      </c>
      <c r="C18" s="36" t="s">
        <v>436</v>
      </c>
      <c r="D18" s="57" t="s">
        <v>185</v>
      </c>
      <c r="E18" s="2" t="s">
        <v>437</v>
      </c>
      <c r="F18" s="2" t="s">
        <v>622</v>
      </c>
      <c r="G18" s="55" t="s">
        <v>438</v>
      </c>
      <c r="H18" s="37" t="s">
        <v>36</v>
      </c>
      <c r="I18" s="22" t="s">
        <v>63</v>
      </c>
      <c r="J18" s="22" t="s">
        <v>37</v>
      </c>
      <c r="K18" s="38" t="s">
        <v>38</v>
      </c>
      <c r="L18" s="372"/>
      <c r="M18" s="38"/>
      <c r="N18" s="38"/>
      <c r="O18" s="38"/>
      <c r="P18" s="38"/>
      <c r="Q18" s="38"/>
      <c r="R18" s="38"/>
      <c r="S18" s="38"/>
      <c r="T18" s="38"/>
      <c r="U18" s="38"/>
      <c r="V18" s="38"/>
      <c r="W18" s="38"/>
      <c r="X18" s="38"/>
      <c r="Y18" s="38"/>
      <c r="Z18" s="38"/>
      <c r="AA18" s="38"/>
      <c r="AB18" s="38"/>
      <c r="AC18" s="38"/>
      <c r="AD18" s="38"/>
      <c r="AE18" s="38"/>
      <c r="AF18" s="38"/>
      <c r="AG18" s="38"/>
      <c r="AH18" s="38"/>
      <c r="AI18" s="38"/>
      <c r="AJ18" s="38"/>
      <c r="AK18" s="38"/>
      <c r="AL18" s="38"/>
      <c r="AM18" s="38"/>
      <c r="AN18" s="38"/>
      <c r="AO18" s="38"/>
      <c r="AP18" s="38"/>
      <c r="AQ18" s="38"/>
      <c r="AR18" s="38"/>
      <c r="AS18" s="38"/>
      <c r="AT18" s="38"/>
      <c r="AU18" s="38"/>
      <c r="AV18" s="6">
        <v>6.3</v>
      </c>
      <c r="AW18" s="3" t="str">
        <f t="shared" si="0"/>
        <v>C</v>
      </c>
      <c r="AX18" s="4">
        <f t="shared" si="1"/>
        <v>2</v>
      </c>
      <c r="AY18" s="13" t="str">
        <f t="shared" si="2"/>
        <v>2.0</v>
      </c>
      <c r="AZ18" s="104"/>
      <c r="BA18" s="3" t="str">
        <f t="shared" si="3"/>
        <v>F</v>
      </c>
      <c r="BB18" s="4">
        <f t="shared" si="4"/>
        <v>0</v>
      </c>
      <c r="BC18" s="122" t="str">
        <f t="shared" si="5"/>
        <v>0.0</v>
      </c>
      <c r="BD18" s="259">
        <v>5.3</v>
      </c>
      <c r="BE18" s="230">
        <v>5</v>
      </c>
      <c r="BF18" s="230"/>
      <c r="BG18" s="116">
        <f t="shared" si="6"/>
        <v>5.0999999999999996</v>
      </c>
      <c r="BH18" s="117">
        <f t="shared" si="7"/>
        <v>5.0999999999999996</v>
      </c>
      <c r="BI18" s="118" t="str">
        <f t="shared" si="8"/>
        <v>D+</v>
      </c>
      <c r="BJ18" s="119">
        <f t="shared" si="9"/>
        <v>1.5</v>
      </c>
      <c r="BK18" s="119" t="str">
        <f t="shared" si="10"/>
        <v>1.5</v>
      </c>
      <c r="BL18" s="137">
        <v>4</v>
      </c>
      <c r="BM18" s="138">
        <v>4</v>
      </c>
      <c r="BN18" s="200">
        <v>7</v>
      </c>
      <c r="BO18" s="225">
        <v>7</v>
      </c>
      <c r="BP18" s="225"/>
      <c r="BQ18" s="116">
        <f t="shared" si="11"/>
        <v>7</v>
      </c>
      <c r="BR18" s="117">
        <f t="shared" si="12"/>
        <v>7</v>
      </c>
      <c r="BS18" s="118" t="str">
        <f t="shared" si="13"/>
        <v>B</v>
      </c>
      <c r="BT18" s="119">
        <f t="shared" si="14"/>
        <v>3</v>
      </c>
      <c r="BU18" s="119" t="str">
        <f t="shared" si="15"/>
        <v>3.0</v>
      </c>
      <c r="BV18" s="137">
        <v>2</v>
      </c>
      <c r="BW18" s="138">
        <v>2</v>
      </c>
      <c r="BX18" s="148">
        <v>8</v>
      </c>
      <c r="BY18" s="189">
        <v>7</v>
      </c>
      <c r="BZ18" s="189"/>
      <c r="CA18" s="116">
        <f t="shared" si="16"/>
        <v>7.4</v>
      </c>
      <c r="CB18" s="117">
        <f t="shared" si="17"/>
        <v>7.4</v>
      </c>
      <c r="CC18" s="118" t="str">
        <f t="shared" si="18"/>
        <v>B</v>
      </c>
      <c r="CD18" s="119">
        <f t="shared" si="19"/>
        <v>3</v>
      </c>
      <c r="CE18" s="119" t="str">
        <f t="shared" si="20"/>
        <v>3.0</v>
      </c>
      <c r="CF18" s="137">
        <v>1</v>
      </c>
      <c r="CG18" s="138">
        <v>1</v>
      </c>
      <c r="CH18" s="212">
        <v>7</v>
      </c>
      <c r="CI18" s="230">
        <v>5</v>
      </c>
      <c r="CJ18" s="230"/>
      <c r="CK18" s="116">
        <f t="shared" si="21"/>
        <v>5.8</v>
      </c>
      <c r="CL18" s="117">
        <f t="shared" si="22"/>
        <v>5.8</v>
      </c>
      <c r="CM18" s="118" t="str">
        <f t="shared" si="23"/>
        <v>C</v>
      </c>
      <c r="CN18" s="119">
        <f t="shared" si="24"/>
        <v>2</v>
      </c>
      <c r="CO18" s="119" t="str">
        <f t="shared" si="25"/>
        <v>2.0</v>
      </c>
      <c r="CP18" s="137">
        <v>2</v>
      </c>
      <c r="CQ18" s="138">
        <v>2</v>
      </c>
      <c r="CR18" s="248">
        <v>7</v>
      </c>
      <c r="CS18" s="321">
        <v>8</v>
      </c>
      <c r="CT18" s="321"/>
      <c r="CU18" s="116">
        <f t="shared" si="34"/>
        <v>7.6</v>
      </c>
      <c r="CV18" s="117">
        <f t="shared" si="35"/>
        <v>7.6</v>
      </c>
      <c r="CW18" s="118" t="str">
        <f t="shared" si="36"/>
        <v>B</v>
      </c>
      <c r="CX18" s="119">
        <f t="shared" si="37"/>
        <v>3</v>
      </c>
      <c r="CY18" s="119" t="str">
        <f t="shared" si="26"/>
        <v>3.0</v>
      </c>
      <c r="CZ18" s="137">
        <v>2</v>
      </c>
      <c r="DA18" s="268">
        <v>2</v>
      </c>
      <c r="DB18" s="148">
        <v>7.7</v>
      </c>
      <c r="DC18" s="239">
        <v>6</v>
      </c>
      <c r="DD18" s="239"/>
      <c r="DE18" s="116">
        <f t="shared" si="27"/>
        <v>6.7</v>
      </c>
      <c r="DF18" s="117">
        <f t="shared" si="28"/>
        <v>6.7</v>
      </c>
      <c r="DG18" s="118" t="str">
        <f t="shared" si="29"/>
        <v>C+</v>
      </c>
      <c r="DH18" s="119">
        <f t="shared" si="30"/>
        <v>2.5</v>
      </c>
      <c r="DI18" s="119" t="str">
        <f t="shared" si="31"/>
        <v>2.5</v>
      </c>
      <c r="DJ18" s="137">
        <v>2</v>
      </c>
      <c r="DK18" s="138">
        <v>2</v>
      </c>
      <c r="DL18" s="301">
        <f t="shared" si="38"/>
        <v>13</v>
      </c>
      <c r="DM18" s="310">
        <f t="shared" si="39"/>
        <v>2.3076923076923075</v>
      </c>
      <c r="DN18" s="312" t="str">
        <f t="shared" si="32"/>
        <v>2.31</v>
      </c>
      <c r="DO18" s="296" t="str">
        <f t="shared" si="40"/>
        <v>Lên lớp</v>
      </c>
      <c r="DP18" s="297">
        <f t="shared" si="41"/>
        <v>13</v>
      </c>
      <c r="DQ18" s="298">
        <f t="shared" si="42"/>
        <v>2.3076923076923075</v>
      </c>
      <c r="DR18" s="296" t="str">
        <f t="shared" si="43"/>
        <v>Lên lớp</v>
      </c>
      <c r="DT18" s="212">
        <v>5.4</v>
      </c>
      <c r="DU18" s="225">
        <v>7</v>
      </c>
      <c r="DV18" s="130"/>
      <c r="DW18" s="116">
        <f t="shared" si="44"/>
        <v>6.4</v>
      </c>
      <c r="DX18" s="117">
        <f t="shared" si="45"/>
        <v>6.4</v>
      </c>
      <c r="DY18" s="118" t="str">
        <f t="shared" si="46"/>
        <v>C</v>
      </c>
      <c r="DZ18" s="119">
        <f t="shared" si="47"/>
        <v>2</v>
      </c>
      <c r="EA18" s="119" t="str">
        <f t="shared" si="48"/>
        <v>2.0</v>
      </c>
      <c r="EB18" s="137">
        <v>3</v>
      </c>
      <c r="EC18" s="138">
        <v>3</v>
      </c>
      <c r="ED18" s="209">
        <v>7.2</v>
      </c>
      <c r="EE18" s="189">
        <v>6</v>
      </c>
      <c r="EF18" s="189"/>
      <c r="EG18" s="116">
        <f t="shared" si="49"/>
        <v>6.5</v>
      </c>
      <c r="EH18" s="117">
        <f t="shared" si="50"/>
        <v>6.5</v>
      </c>
      <c r="EI18" s="118" t="str">
        <f t="shared" si="51"/>
        <v>C+</v>
      </c>
      <c r="EJ18" s="119">
        <f t="shared" si="52"/>
        <v>2.5</v>
      </c>
      <c r="EK18" s="119" t="str">
        <f t="shared" si="53"/>
        <v>2.5</v>
      </c>
      <c r="EL18" s="137">
        <v>3</v>
      </c>
      <c r="EM18" s="138">
        <v>3</v>
      </c>
      <c r="EN18" s="200">
        <v>7.4</v>
      </c>
      <c r="EO18" s="189">
        <v>6</v>
      </c>
      <c r="EP18" s="189"/>
      <c r="EQ18" s="116">
        <f t="shared" si="54"/>
        <v>6.6</v>
      </c>
      <c r="ER18" s="117">
        <f t="shared" si="55"/>
        <v>6.6</v>
      </c>
      <c r="ES18" s="118" t="str">
        <f t="shared" si="56"/>
        <v>C+</v>
      </c>
      <c r="ET18" s="119">
        <f t="shared" si="57"/>
        <v>2.5</v>
      </c>
      <c r="EU18" s="119" t="str">
        <f t="shared" si="33"/>
        <v>2.5</v>
      </c>
      <c r="EV18" s="137">
        <v>3</v>
      </c>
      <c r="EW18" s="268">
        <v>3</v>
      </c>
      <c r="EX18" s="209">
        <v>5.8</v>
      </c>
      <c r="EY18" s="225">
        <v>7</v>
      </c>
      <c r="EZ18" s="225"/>
      <c r="FA18" s="116">
        <f t="shared" si="58"/>
        <v>6.5</v>
      </c>
      <c r="FB18" s="117">
        <f t="shared" si="59"/>
        <v>6.5</v>
      </c>
      <c r="FC18" s="118" t="str">
        <f t="shared" si="60"/>
        <v>C+</v>
      </c>
      <c r="FD18" s="119">
        <f t="shared" si="61"/>
        <v>2.5</v>
      </c>
      <c r="FE18" s="119" t="str">
        <f t="shared" si="62"/>
        <v>2.5</v>
      </c>
      <c r="FF18" s="137">
        <v>3</v>
      </c>
      <c r="FG18" s="138">
        <v>3</v>
      </c>
      <c r="FH18" s="148">
        <v>7</v>
      </c>
      <c r="FI18" s="189">
        <v>7</v>
      </c>
      <c r="FJ18" s="189"/>
      <c r="FK18" s="116">
        <f t="shared" si="63"/>
        <v>7</v>
      </c>
      <c r="FL18" s="117">
        <f t="shared" si="64"/>
        <v>7</v>
      </c>
      <c r="FM18" s="118" t="str">
        <f t="shared" si="65"/>
        <v>B</v>
      </c>
      <c r="FN18" s="119">
        <f t="shared" si="66"/>
        <v>3</v>
      </c>
      <c r="FO18" s="119" t="str">
        <f t="shared" si="67"/>
        <v>3.0</v>
      </c>
      <c r="FP18" s="137">
        <v>3</v>
      </c>
      <c r="FQ18" s="138">
        <v>3</v>
      </c>
      <c r="FR18" s="301">
        <f t="shared" si="68"/>
        <v>15</v>
      </c>
      <c r="FS18" s="310">
        <f t="shared" si="69"/>
        <v>2.5</v>
      </c>
      <c r="FT18" s="312" t="str">
        <f t="shared" si="70"/>
        <v>2.50</v>
      </c>
      <c r="FU18" s="189" t="str">
        <f t="shared" si="71"/>
        <v>Lên lớp</v>
      </c>
      <c r="FV18" s="526">
        <f t="shared" si="72"/>
        <v>28</v>
      </c>
      <c r="FW18" s="310">
        <f t="shared" si="73"/>
        <v>2.4107142857142856</v>
      </c>
      <c r="FX18" s="312" t="str">
        <f t="shared" si="74"/>
        <v>2.41</v>
      </c>
      <c r="FY18" s="527">
        <f t="shared" si="75"/>
        <v>28</v>
      </c>
      <c r="FZ18" s="528">
        <f t="shared" si="76"/>
        <v>2.4107142857142856</v>
      </c>
      <c r="GA18" s="529" t="str">
        <f t="shared" si="77"/>
        <v>Lên lớp</v>
      </c>
      <c r="GB18" s="131"/>
      <c r="GC18" s="148">
        <v>6.7</v>
      </c>
      <c r="GD18" s="239">
        <v>6</v>
      </c>
      <c r="GE18" s="239"/>
      <c r="GF18" s="116">
        <f t="shared" si="78"/>
        <v>6.3</v>
      </c>
      <c r="GG18" s="117">
        <f t="shared" si="79"/>
        <v>6.3</v>
      </c>
      <c r="GH18" s="118" t="str">
        <f t="shared" si="80"/>
        <v>C</v>
      </c>
      <c r="GI18" s="119">
        <f t="shared" si="81"/>
        <v>2</v>
      </c>
      <c r="GJ18" s="119" t="str">
        <f t="shared" si="82"/>
        <v>2.0</v>
      </c>
      <c r="GK18" s="137">
        <v>4</v>
      </c>
      <c r="GL18" s="138">
        <v>4</v>
      </c>
      <c r="GM18" s="191">
        <v>7</v>
      </c>
      <c r="GN18" s="239">
        <v>7</v>
      </c>
      <c r="GO18" s="324"/>
      <c r="GP18" s="116">
        <f t="shared" si="83"/>
        <v>7</v>
      </c>
      <c r="GQ18" s="117">
        <f t="shared" si="84"/>
        <v>7</v>
      </c>
      <c r="GR18" s="118" t="str">
        <f t="shared" si="85"/>
        <v>B</v>
      </c>
      <c r="GS18" s="119">
        <f t="shared" si="86"/>
        <v>3</v>
      </c>
      <c r="GT18" s="119" t="str">
        <f t="shared" si="87"/>
        <v>3.0</v>
      </c>
      <c r="GU18" s="137">
        <v>2</v>
      </c>
      <c r="GV18" s="138">
        <v>2</v>
      </c>
      <c r="GW18" s="209">
        <v>7</v>
      </c>
      <c r="GX18" s="239">
        <v>7</v>
      </c>
      <c r="GY18" s="239"/>
      <c r="GZ18" s="116">
        <f t="shared" si="88"/>
        <v>7</v>
      </c>
      <c r="HA18" s="117">
        <f t="shared" si="89"/>
        <v>7</v>
      </c>
      <c r="HB18" s="118" t="str">
        <f t="shared" si="90"/>
        <v>B</v>
      </c>
      <c r="HC18" s="119">
        <f t="shared" si="91"/>
        <v>3</v>
      </c>
      <c r="HD18" s="119" t="str">
        <f t="shared" si="92"/>
        <v>3.0</v>
      </c>
      <c r="HE18" s="137">
        <v>2</v>
      </c>
      <c r="HF18" s="138">
        <v>2</v>
      </c>
      <c r="HG18" s="148">
        <v>7.2</v>
      </c>
      <c r="HH18" s="239">
        <v>7</v>
      </c>
      <c r="HI18" s="239"/>
      <c r="HJ18" s="116">
        <f t="shared" si="93"/>
        <v>7.1</v>
      </c>
      <c r="HK18" s="117">
        <f t="shared" si="94"/>
        <v>7.1</v>
      </c>
      <c r="HL18" s="118" t="str">
        <f t="shared" si="95"/>
        <v>B</v>
      </c>
      <c r="HM18" s="119">
        <f t="shared" si="96"/>
        <v>3</v>
      </c>
      <c r="HN18" s="119" t="str">
        <f t="shared" si="97"/>
        <v>3.0</v>
      </c>
      <c r="HO18" s="137">
        <v>3</v>
      </c>
      <c r="HP18" s="138">
        <v>3</v>
      </c>
      <c r="HQ18" s="148">
        <v>7.4</v>
      </c>
      <c r="HR18" s="239">
        <v>8</v>
      </c>
      <c r="HS18" s="215"/>
      <c r="HT18" s="116">
        <f t="shared" si="98"/>
        <v>7.8</v>
      </c>
      <c r="HU18" s="117">
        <f t="shared" si="99"/>
        <v>7.8</v>
      </c>
      <c r="HV18" s="118" t="str">
        <f t="shared" si="100"/>
        <v>B</v>
      </c>
      <c r="HW18" s="119">
        <f t="shared" si="101"/>
        <v>3</v>
      </c>
      <c r="HX18" s="119" t="str">
        <f t="shared" si="102"/>
        <v>3.0</v>
      </c>
      <c r="HY18" s="137">
        <v>3</v>
      </c>
      <c r="HZ18" s="138">
        <v>3</v>
      </c>
      <c r="IA18" s="148">
        <v>7</v>
      </c>
      <c r="IB18" s="189">
        <v>7</v>
      </c>
      <c r="IC18" s="130"/>
      <c r="ID18" s="116">
        <f t="shared" si="103"/>
        <v>7</v>
      </c>
      <c r="IE18" s="117">
        <f t="shared" si="104"/>
        <v>7</v>
      </c>
      <c r="IF18" s="118" t="str">
        <f t="shared" si="105"/>
        <v>B</v>
      </c>
      <c r="IG18" s="119">
        <f t="shared" si="106"/>
        <v>3</v>
      </c>
      <c r="IH18" s="119" t="str">
        <f t="shared" si="107"/>
        <v>3.0</v>
      </c>
      <c r="II18" s="137">
        <v>3</v>
      </c>
      <c r="IJ18" s="138">
        <v>3</v>
      </c>
      <c r="IK18" s="148">
        <v>6.3</v>
      </c>
      <c r="IL18" s="239">
        <v>6</v>
      </c>
      <c r="IM18" s="239"/>
      <c r="IN18" s="116">
        <f t="shared" si="108"/>
        <v>6.1</v>
      </c>
      <c r="IO18" s="117">
        <f t="shared" si="109"/>
        <v>6.1</v>
      </c>
      <c r="IP18" s="118" t="str">
        <f t="shared" si="110"/>
        <v>C</v>
      </c>
      <c r="IQ18" s="119">
        <f t="shared" si="111"/>
        <v>2</v>
      </c>
      <c r="IR18" s="119" t="str">
        <f t="shared" si="112"/>
        <v>2.0</v>
      </c>
      <c r="IS18" s="137">
        <v>1</v>
      </c>
      <c r="IT18" s="138">
        <v>1</v>
      </c>
      <c r="IU18" s="301">
        <f t="shared" si="113"/>
        <v>18</v>
      </c>
      <c r="IV18" s="310">
        <f t="shared" si="114"/>
        <v>2.7222222222222223</v>
      </c>
      <c r="IW18" s="312" t="str">
        <f t="shared" si="115"/>
        <v>2.72</v>
      </c>
      <c r="IX18" s="130"/>
      <c r="IY18" s="130"/>
      <c r="IZ18" s="130"/>
      <c r="JA18" s="130"/>
      <c r="JB18" s="130"/>
      <c r="JC18" s="130"/>
      <c r="JD18" s="130"/>
      <c r="JE18" s="130"/>
      <c r="JF18" s="130"/>
      <c r="JG18" s="131"/>
    </row>
    <row r="19" spans="1:267" ht="18">
      <c r="A19" s="22">
        <v>21</v>
      </c>
      <c r="B19" s="22" t="s">
        <v>378</v>
      </c>
      <c r="C19" s="36" t="s">
        <v>439</v>
      </c>
      <c r="D19" s="57" t="s">
        <v>440</v>
      </c>
      <c r="E19" s="2" t="s">
        <v>441</v>
      </c>
      <c r="F19" s="2"/>
      <c r="G19" s="55" t="s">
        <v>442</v>
      </c>
      <c r="H19" s="37" t="s">
        <v>36</v>
      </c>
      <c r="I19" s="22" t="s">
        <v>67</v>
      </c>
      <c r="J19" s="22" t="s">
        <v>37</v>
      </c>
      <c r="K19" s="38" t="s">
        <v>38</v>
      </c>
      <c r="L19" s="372"/>
      <c r="M19" s="38"/>
      <c r="N19" s="38"/>
      <c r="O19" s="38"/>
      <c r="P19" s="38"/>
      <c r="Q19" s="38"/>
      <c r="R19" s="38"/>
      <c r="S19" s="38"/>
      <c r="T19" s="38"/>
      <c r="U19" s="38"/>
      <c r="V19" s="38"/>
      <c r="W19" s="38"/>
      <c r="X19" s="38"/>
      <c r="Y19" s="38"/>
      <c r="Z19" s="38"/>
      <c r="AA19" s="38"/>
      <c r="AB19" s="38"/>
      <c r="AC19" s="38"/>
      <c r="AD19" s="38"/>
      <c r="AE19" s="38"/>
      <c r="AF19" s="38"/>
      <c r="AG19" s="38"/>
      <c r="AH19" s="38"/>
      <c r="AI19" s="38"/>
      <c r="AJ19" s="38"/>
      <c r="AK19" s="38"/>
      <c r="AL19" s="38"/>
      <c r="AM19" s="38"/>
      <c r="AN19" s="38"/>
      <c r="AO19" s="38"/>
      <c r="AP19" s="38"/>
      <c r="AQ19" s="38"/>
      <c r="AR19" s="38"/>
      <c r="AS19" s="38"/>
      <c r="AT19" s="38"/>
      <c r="AU19" s="38"/>
      <c r="AV19" s="6">
        <v>6</v>
      </c>
      <c r="AW19" s="3" t="str">
        <f t="shared" si="0"/>
        <v>C</v>
      </c>
      <c r="AX19" s="4">
        <f t="shared" si="1"/>
        <v>2</v>
      </c>
      <c r="AY19" s="13" t="str">
        <f t="shared" si="2"/>
        <v>2.0</v>
      </c>
      <c r="AZ19" s="15">
        <v>6</v>
      </c>
      <c r="BA19" s="3" t="str">
        <f t="shared" si="3"/>
        <v>C</v>
      </c>
      <c r="BB19" s="4">
        <f t="shared" si="4"/>
        <v>2</v>
      </c>
      <c r="BC19" s="122" t="str">
        <f t="shared" si="5"/>
        <v>2.0</v>
      </c>
      <c r="BD19" s="259">
        <v>8.6999999999999993</v>
      </c>
      <c r="BE19" s="230">
        <v>8</v>
      </c>
      <c r="BF19" s="230"/>
      <c r="BG19" s="116">
        <f t="shared" si="6"/>
        <v>8.3000000000000007</v>
      </c>
      <c r="BH19" s="117">
        <f t="shared" si="7"/>
        <v>8.3000000000000007</v>
      </c>
      <c r="BI19" s="118" t="str">
        <f t="shared" si="8"/>
        <v>B+</v>
      </c>
      <c r="BJ19" s="119">
        <f t="shared" si="9"/>
        <v>3.5</v>
      </c>
      <c r="BK19" s="119" t="str">
        <f t="shared" si="10"/>
        <v>3.5</v>
      </c>
      <c r="BL19" s="137">
        <v>4</v>
      </c>
      <c r="BM19" s="138">
        <v>4</v>
      </c>
      <c r="BN19" s="200">
        <v>8</v>
      </c>
      <c r="BO19" s="225">
        <v>7</v>
      </c>
      <c r="BP19" s="225"/>
      <c r="BQ19" s="116">
        <f t="shared" si="11"/>
        <v>7.4</v>
      </c>
      <c r="BR19" s="117">
        <f t="shared" si="12"/>
        <v>7.4</v>
      </c>
      <c r="BS19" s="118" t="str">
        <f t="shared" si="13"/>
        <v>B</v>
      </c>
      <c r="BT19" s="119">
        <f t="shared" si="14"/>
        <v>3</v>
      </c>
      <c r="BU19" s="119" t="str">
        <f t="shared" si="15"/>
        <v>3.0</v>
      </c>
      <c r="BV19" s="137">
        <v>2</v>
      </c>
      <c r="BW19" s="138">
        <v>2</v>
      </c>
      <c r="BX19" s="148">
        <v>8</v>
      </c>
      <c r="BY19" s="189">
        <v>8</v>
      </c>
      <c r="BZ19" s="189"/>
      <c r="CA19" s="116">
        <f t="shared" si="16"/>
        <v>8</v>
      </c>
      <c r="CB19" s="117">
        <f t="shared" si="17"/>
        <v>8</v>
      </c>
      <c r="CC19" s="118" t="str">
        <f t="shared" si="18"/>
        <v>B+</v>
      </c>
      <c r="CD19" s="119">
        <f t="shared" si="19"/>
        <v>3.5</v>
      </c>
      <c r="CE19" s="119" t="str">
        <f t="shared" si="20"/>
        <v>3.5</v>
      </c>
      <c r="CF19" s="137">
        <v>1</v>
      </c>
      <c r="CG19" s="138">
        <v>1</v>
      </c>
      <c r="CH19" s="212">
        <v>9</v>
      </c>
      <c r="CI19" s="230">
        <v>9</v>
      </c>
      <c r="CJ19" s="230"/>
      <c r="CK19" s="116">
        <f t="shared" si="21"/>
        <v>9</v>
      </c>
      <c r="CL19" s="117">
        <f t="shared" si="22"/>
        <v>9</v>
      </c>
      <c r="CM19" s="118" t="str">
        <f t="shared" si="23"/>
        <v>A</v>
      </c>
      <c r="CN19" s="119">
        <f t="shared" si="24"/>
        <v>4</v>
      </c>
      <c r="CO19" s="119" t="str">
        <f t="shared" si="25"/>
        <v>4.0</v>
      </c>
      <c r="CP19" s="137">
        <v>2</v>
      </c>
      <c r="CQ19" s="138">
        <v>2</v>
      </c>
      <c r="CR19" s="248">
        <v>9</v>
      </c>
      <c r="CS19" s="321">
        <v>10</v>
      </c>
      <c r="CT19" s="321"/>
      <c r="CU19" s="116">
        <f t="shared" si="34"/>
        <v>9.6</v>
      </c>
      <c r="CV19" s="117">
        <f t="shared" si="35"/>
        <v>9.6</v>
      </c>
      <c r="CW19" s="118" t="str">
        <f t="shared" si="36"/>
        <v>A</v>
      </c>
      <c r="CX19" s="119">
        <f t="shared" si="37"/>
        <v>4</v>
      </c>
      <c r="CY19" s="119" t="str">
        <f t="shared" si="26"/>
        <v>4.0</v>
      </c>
      <c r="CZ19" s="137">
        <v>2</v>
      </c>
      <c r="DA19" s="268">
        <v>2</v>
      </c>
      <c r="DB19" s="148">
        <v>8</v>
      </c>
      <c r="DC19" s="239">
        <v>6</v>
      </c>
      <c r="DD19" s="239"/>
      <c r="DE19" s="116">
        <f t="shared" si="27"/>
        <v>6.8</v>
      </c>
      <c r="DF19" s="117">
        <f t="shared" si="28"/>
        <v>6.8</v>
      </c>
      <c r="DG19" s="118" t="str">
        <f t="shared" si="29"/>
        <v>C+</v>
      </c>
      <c r="DH19" s="119">
        <f t="shared" si="30"/>
        <v>2.5</v>
      </c>
      <c r="DI19" s="119" t="str">
        <f t="shared" si="31"/>
        <v>2.5</v>
      </c>
      <c r="DJ19" s="137">
        <v>2</v>
      </c>
      <c r="DK19" s="138">
        <v>2</v>
      </c>
      <c r="DL19" s="301">
        <f t="shared" si="38"/>
        <v>13</v>
      </c>
      <c r="DM19" s="310">
        <f t="shared" si="39"/>
        <v>3.4230769230769229</v>
      </c>
      <c r="DN19" s="312" t="str">
        <f t="shared" si="32"/>
        <v>3.42</v>
      </c>
      <c r="DO19" s="296" t="str">
        <f t="shared" si="40"/>
        <v>Lên lớp</v>
      </c>
      <c r="DP19" s="297">
        <f t="shared" si="41"/>
        <v>13</v>
      </c>
      <c r="DQ19" s="298">
        <f t="shared" si="42"/>
        <v>3.4230769230769229</v>
      </c>
      <c r="DR19" s="296" t="str">
        <f t="shared" si="43"/>
        <v>Lên lớp</v>
      </c>
      <c r="DT19" s="212">
        <v>7.3</v>
      </c>
      <c r="DU19" s="225">
        <v>8</v>
      </c>
      <c r="DV19" s="130"/>
      <c r="DW19" s="116">
        <f t="shared" si="44"/>
        <v>7.7</v>
      </c>
      <c r="DX19" s="117">
        <f t="shared" si="45"/>
        <v>7.7</v>
      </c>
      <c r="DY19" s="118" t="str">
        <f t="shared" si="46"/>
        <v>B</v>
      </c>
      <c r="DZ19" s="119">
        <f t="shared" si="47"/>
        <v>3</v>
      </c>
      <c r="EA19" s="119" t="str">
        <f t="shared" si="48"/>
        <v>3.0</v>
      </c>
      <c r="EB19" s="137">
        <v>3</v>
      </c>
      <c r="EC19" s="138">
        <v>3</v>
      </c>
      <c r="ED19" s="209">
        <v>8.8000000000000007</v>
      </c>
      <c r="EE19" s="189">
        <v>8</v>
      </c>
      <c r="EF19" s="189"/>
      <c r="EG19" s="116">
        <f t="shared" si="49"/>
        <v>8.3000000000000007</v>
      </c>
      <c r="EH19" s="117">
        <f t="shared" si="50"/>
        <v>8.3000000000000007</v>
      </c>
      <c r="EI19" s="118" t="str">
        <f t="shared" si="51"/>
        <v>B+</v>
      </c>
      <c r="EJ19" s="119">
        <f t="shared" si="52"/>
        <v>3.5</v>
      </c>
      <c r="EK19" s="119" t="str">
        <f t="shared" si="53"/>
        <v>3.5</v>
      </c>
      <c r="EL19" s="137">
        <v>3</v>
      </c>
      <c r="EM19" s="138">
        <v>3</v>
      </c>
      <c r="EN19" s="200">
        <v>9.6</v>
      </c>
      <c r="EO19" s="189">
        <v>10</v>
      </c>
      <c r="EP19" s="189"/>
      <c r="EQ19" s="116">
        <f t="shared" si="54"/>
        <v>9.8000000000000007</v>
      </c>
      <c r="ER19" s="117">
        <f t="shared" si="55"/>
        <v>9.8000000000000007</v>
      </c>
      <c r="ES19" s="118" t="str">
        <f t="shared" si="56"/>
        <v>A</v>
      </c>
      <c r="ET19" s="119">
        <f t="shared" si="57"/>
        <v>4</v>
      </c>
      <c r="EU19" s="119" t="str">
        <f t="shared" si="33"/>
        <v>4.0</v>
      </c>
      <c r="EV19" s="137">
        <v>3</v>
      </c>
      <c r="EW19" s="268">
        <v>3</v>
      </c>
      <c r="EX19" s="209">
        <v>7.6</v>
      </c>
      <c r="EY19" s="225">
        <v>8</v>
      </c>
      <c r="EZ19" s="225"/>
      <c r="FA19" s="116">
        <f t="shared" si="58"/>
        <v>7.8</v>
      </c>
      <c r="FB19" s="117">
        <f t="shared" si="59"/>
        <v>7.8</v>
      </c>
      <c r="FC19" s="118" t="str">
        <f t="shared" si="60"/>
        <v>B</v>
      </c>
      <c r="FD19" s="119">
        <f t="shared" si="61"/>
        <v>3</v>
      </c>
      <c r="FE19" s="119" t="str">
        <f t="shared" si="62"/>
        <v>3.0</v>
      </c>
      <c r="FF19" s="137">
        <v>3</v>
      </c>
      <c r="FG19" s="138">
        <v>3</v>
      </c>
      <c r="FH19" s="148">
        <v>8.1999999999999993</v>
      </c>
      <c r="FI19" s="189">
        <v>9</v>
      </c>
      <c r="FJ19" s="189"/>
      <c r="FK19" s="116">
        <f t="shared" si="63"/>
        <v>8.6999999999999993</v>
      </c>
      <c r="FL19" s="117">
        <f t="shared" si="64"/>
        <v>8.6999999999999993</v>
      </c>
      <c r="FM19" s="118" t="str">
        <f t="shared" si="65"/>
        <v>A</v>
      </c>
      <c r="FN19" s="119">
        <f t="shared" si="66"/>
        <v>4</v>
      </c>
      <c r="FO19" s="119" t="str">
        <f t="shared" si="67"/>
        <v>4.0</v>
      </c>
      <c r="FP19" s="137">
        <v>3</v>
      </c>
      <c r="FQ19" s="138">
        <v>3</v>
      </c>
      <c r="FR19" s="301">
        <f t="shared" si="68"/>
        <v>15</v>
      </c>
      <c r="FS19" s="310">
        <f t="shared" si="69"/>
        <v>3.5</v>
      </c>
      <c r="FT19" s="312" t="str">
        <f t="shared" si="70"/>
        <v>3.50</v>
      </c>
      <c r="FU19" s="189" t="str">
        <f t="shared" si="71"/>
        <v>Lên lớp</v>
      </c>
      <c r="FV19" s="526">
        <f t="shared" si="72"/>
        <v>28</v>
      </c>
      <c r="FW19" s="310">
        <f t="shared" si="73"/>
        <v>3.4642857142857144</v>
      </c>
      <c r="FX19" s="312" t="str">
        <f t="shared" si="74"/>
        <v>3.46</v>
      </c>
      <c r="FY19" s="527">
        <f t="shared" si="75"/>
        <v>28</v>
      </c>
      <c r="FZ19" s="528">
        <f t="shared" si="76"/>
        <v>3.4642857142857144</v>
      </c>
      <c r="GA19" s="529" t="str">
        <f t="shared" si="77"/>
        <v>Lên lớp</v>
      </c>
      <c r="GB19" s="131"/>
      <c r="GC19" s="148">
        <v>7</v>
      </c>
      <c r="GD19" s="239">
        <v>7</v>
      </c>
      <c r="GE19" s="239"/>
      <c r="GF19" s="116">
        <f t="shared" si="78"/>
        <v>7</v>
      </c>
      <c r="GG19" s="117">
        <f t="shared" si="79"/>
        <v>7</v>
      </c>
      <c r="GH19" s="118" t="str">
        <f t="shared" si="80"/>
        <v>B</v>
      </c>
      <c r="GI19" s="119">
        <f t="shared" si="81"/>
        <v>3</v>
      </c>
      <c r="GJ19" s="119" t="str">
        <f t="shared" si="82"/>
        <v>3.0</v>
      </c>
      <c r="GK19" s="137">
        <v>4</v>
      </c>
      <c r="GL19" s="138">
        <v>4</v>
      </c>
      <c r="GM19" s="191">
        <v>8</v>
      </c>
      <c r="GN19" s="239">
        <v>9</v>
      </c>
      <c r="GO19" s="324"/>
      <c r="GP19" s="116">
        <f t="shared" si="83"/>
        <v>8.6</v>
      </c>
      <c r="GQ19" s="117">
        <f t="shared" si="84"/>
        <v>8.6</v>
      </c>
      <c r="GR19" s="118" t="str">
        <f t="shared" si="85"/>
        <v>A</v>
      </c>
      <c r="GS19" s="119">
        <f t="shared" si="86"/>
        <v>4</v>
      </c>
      <c r="GT19" s="119" t="str">
        <f t="shared" si="87"/>
        <v>4.0</v>
      </c>
      <c r="GU19" s="137">
        <v>2</v>
      </c>
      <c r="GV19" s="138">
        <v>2</v>
      </c>
      <c r="GW19" s="209">
        <v>8</v>
      </c>
      <c r="GX19" s="239">
        <v>9</v>
      </c>
      <c r="GY19" s="239"/>
      <c r="GZ19" s="116">
        <f t="shared" si="88"/>
        <v>8.6</v>
      </c>
      <c r="HA19" s="117">
        <f t="shared" si="89"/>
        <v>8.6</v>
      </c>
      <c r="HB19" s="118" t="str">
        <f t="shared" si="90"/>
        <v>A</v>
      </c>
      <c r="HC19" s="119">
        <f t="shared" si="91"/>
        <v>4</v>
      </c>
      <c r="HD19" s="119" t="str">
        <f t="shared" si="92"/>
        <v>4.0</v>
      </c>
      <c r="HE19" s="137">
        <v>2</v>
      </c>
      <c r="HF19" s="138">
        <v>2</v>
      </c>
      <c r="HG19" s="148">
        <v>5.3</v>
      </c>
      <c r="HH19" s="239">
        <v>5</v>
      </c>
      <c r="HI19" s="239"/>
      <c r="HJ19" s="116">
        <f t="shared" si="93"/>
        <v>5.0999999999999996</v>
      </c>
      <c r="HK19" s="117">
        <f t="shared" si="94"/>
        <v>5.0999999999999996</v>
      </c>
      <c r="HL19" s="118" t="str">
        <f t="shared" si="95"/>
        <v>D+</v>
      </c>
      <c r="HM19" s="119">
        <f t="shared" si="96"/>
        <v>1.5</v>
      </c>
      <c r="HN19" s="119" t="str">
        <f t="shared" si="97"/>
        <v>1.5</v>
      </c>
      <c r="HO19" s="137">
        <v>3</v>
      </c>
      <c r="HP19" s="138">
        <v>3</v>
      </c>
      <c r="HQ19" s="148">
        <v>7.8</v>
      </c>
      <c r="HR19" s="239">
        <v>9</v>
      </c>
      <c r="HS19" s="215"/>
      <c r="HT19" s="116">
        <f t="shared" si="98"/>
        <v>8.5</v>
      </c>
      <c r="HU19" s="117">
        <f t="shared" si="99"/>
        <v>8.5</v>
      </c>
      <c r="HV19" s="118" t="str">
        <f t="shared" si="100"/>
        <v>A</v>
      </c>
      <c r="HW19" s="119">
        <f t="shared" si="101"/>
        <v>4</v>
      </c>
      <c r="HX19" s="119" t="str">
        <f t="shared" si="102"/>
        <v>4.0</v>
      </c>
      <c r="HY19" s="137">
        <v>3</v>
      </c>
      <c r="HZ19" s="138">
        <v>3</v>
      </c>
      <c r="IA19" s="148">
        <v>7</v>
      </c>
      <c r="IB19" s="189">
        <v>7</v>
      </c>
      <c r="IC19" s="130"/>
      <c r="ID19" s="116">
        <f t="shared" si="103"/>
        <v>7</v>
      </c>
      <c r="IE19" s="117">
        <f t="shared" si="104"/>
        <v>7</v>
      </c>
      <c r="IF19" s="118" t="str">
        <f t="shared" si="105"/>
        <v>B</v>
      </c>
      <c r="IG19" s="119">
        <f t="shared" si="106"/>
        <v>3</v>
      </c>
      <c r="IH19" s="119" t="str">
        <f t="shared" si="107"/>
        <v>3.0</v>
      </c>
      <c r="II19" s="137">
        <v>3</v>
      </c>
      <c r="IJ19" s="138">
        <v>3</v>
      </c>
      <c r="IK19" s="148">
        <v>8</v>
      </c>
      <c r="IL19" s="239">
        <v>4</v>
      </c>
      <c r="IM19" s="239"/>
      <c r="IN19" s="116">
        <f t="shared" si="108"/>
        <v>5.6</v>
      </c>
      <c r="IO19" s="117">
        <f t="shared" si="109"/>
        <v>5.6</v>
      </c>
      <c r="IP19" s="118" t="str">
        <f t="shared" si="110"/>
        <v>C</v>
      </c>
      <c r="IQ19" s="119">
        <f t="shared" si="111"/>
        <v>2</v>
      </c>
      <c r="IR19" s="119" t="str">
        <f t="shared" si="112"/>
        <v>2.0</v>
      </c>
      <c r="IS19" s="137">
        <v>1</v>
      </c>
      <c r="IT19" s="138">
        <v>1</v>
      </c>
      <c r="IU19" s="301">
        <f t="shared" si="113"/>
        <v>18</v>
      </c>
      <c r="IV19" s="310">
        <f t="shared" si="114"/>
        <v>3.0833333333333335</v>
      </c>
      <c r="IW19" s="312" t="str">
        <f t="shared" si="115"/>
        <v>3.08</v>
      </c>
      <c r="IX19" s="130"/>
      <c r="IY19" s="130"/>
      <c r="IZ19" s="130"/>
      <c r="JA19" s="130"/>
      <c r="JB19" s="130"/>
      <c r="JC19" s="130"/>
      <c r="JD19" s="130"/>
      <c r="JE19" s="130"/>
      <c r="JF19" s="130"/>
      <c r="JG19" s="131"/>
    </row>
    <row r="20" spans="1:267" ht="18">
      <c r="A20" s="22">
        <v>23</v>
      </c>
      <c r="B20" s="22" t="s">
        <v>378</v>
      </c>
      <c r="C20" s="36" t="s">
        <v>446</v>
      </c>
      <c r="D20" s="19" t="s">
        <v>447</v>
      </c>
      <c r="E20" s="20" t="s">
        <v>448</v>
      </c>
      <c r="F20" s="20"/>
      <c r="G20" s="37" t="s">
        <v>449</v>
      </c>
      <c r="H20" s="37" t="s">
        <v>36</v>
      </c>
      <c r="I20" s="37" t="s">
        <v>67</v>
      </c>
      <c r="J20" s="22" t="s">
        <v>37</v>
      </c>
      <c r="K20" s="38" t="s">
        <v>38</v>
      </c>
      <c r="L20" s="373"/>
      <c r="M20" s="328"/>
      <c r="N20" s="328"/>
      <c r="O20" s="328"/>
      <c r="P20" s="328"/>
      <c r="Q20" s="328"/>
      <c r="R20" s="328"/>
      <c r="S20" s="328"/>
      <c r="T20" s="328"/>
      <c r="U20" s="328"/>
      <c r="V20" s="328"/>
      <c r="W20" s="328"/>
      <c r="X20" s="328"/>
      <c r="Y20" s="328"/>
      <c r="Z20" s="328"/>
      <c r="AA20" s="328"/>
      <c r="AB20" s="328"/>
      <c r="AC20" s="328"/>
      <c r="AD20" s="328"/>
      <c r="AE20" s="328"/>
      <c r="AF20" s="328"/>
      <c r="AG20" s="328"/>
      <c r="AH20" s="328"/>
      <c r="AI20" s="328"/>
      <c r="AJ20" s="328"/>
      <c r="AK20" s="328"/>
      <c r="AL20" s="328"/>
      <c r="AM20" s="328"/>
      <c r="AN20" s="328"/>
      <c r="AO20" s="328"/>
      <c r="AP20" s="328"/>
      <c r="AQ20" s="328"/>
      <c r="AR20" s="328"/>
      <c r="AS20" s="328"/>
      <c r="AT20" s="328"/>
      <c r="AU20" s="328"/>
      <c r="AV20" s="6">
        <v>7</v>
      </c>
      <c r="AW20" s="3" t="str">
        <f t="shared" si="0"/>
        <v>B</v>
      </c>
      <c r="AX20" s="4">
        <f t="shared" si="1"/>
        <v>3</v>
      </c>
      <c r="AY20" s="13" t="str">
        <f t="shared" si="2"/>
        <v>3.0</v>
      </c>
      <c r="AZ20" s="15">
        <v>6</v>
      </c>
      <c r="BA20" s="3" t="str">
        <f t="shared" si="3"/>
        <v>C</v>
      </c>
      <c r="BB20" s="4">
        <f t="shared" si="4"/>
        <v>2</v>
      </c>
      <c r="BC20" s="122" t="str">
        <f t="shared" si="5"/>
        <v>2.0</v>
      </c>
      <c r="BD20" s="270">
        <v>7</v>
      </c>
      <c r="BE20" s="231">
        <v>5</v>
      </c>
      <c r="BF20" s="231"/>
      <c r="BG20" s="218">
        <f t="shared" si="6"/>
        <v>5.8</v>
      </c>
      <c r="BH20" s="219">
        <f t="shared" si="7"/>
        <v>5.8</v>
      </c>
      <c r="BI20" s="220" t="str">
        <f t="shared" si="8"/>
        <v>C</v>
      </c>
      <c r="BJ20" s="221">
        <f t="shared" si="9"/>
        <v>2</v>
      </c>
      <c r="BK20" s="221" t="str">
        <f t="shared" si="10"/>
        <v>2.0</v>
      </c>
      <c r="BL20" s="187">
        <v>4</v>
      </c>
      <c r="BM20" s="222">
        <v>4</v>
      </c>
      <c r="BN20" s="202">
        <v>7.7</v>
      </c>
      <c r="BO20" s="169">
        <v>7</v>
      </c>
      <c r="BP20" s="169"/>
      <c r="BQ20" s="218">
        <f t="shared" si="11"/>
        <v>7.3</v>
      </c>
      <c r="BR20" s="219">
        <f t="shared" si="12"/>
        <v>7.3</v>
      </c>
      <c r="BS20" s="220" t="str">
        <f t="shared" si="13"/>
        <v>B</v>
      </c>
      <c r="BT20" s="221">
        <f t="shared" si="14"/>
        <v>3</v>
      </c>
      <c r="BU20" s="221" t="str">
        <f t="shared" si="15"/>
        <v>3.0</v>
      </c>
      <c r="BV20" s="187">
        <v>2</v>
      </c>
      <c r="BW20" s="222">
        <v>2</v>
      </c>
      <c r="BX20" s="149">
        <v>8</v>
      </c>
      <c r="BY20" s="190">
        <v>8</v>
      </c>
      <c r="BZ20" s="190"/>
      <c r="CA20" s="218">
        <f t="shared" si="16"/>
        <v>8</v>
      </c>
      <c r="CB20" s="219">
        <f t="shared" si="17"/>
        <v>8</v>
      </c>
      <c r="CC20" s="220" t="str">
        <f t="shared" si="18"/>
        <v>B+</v>
      </c>
      <c r="CD20" s="221">
        <f t="shared" si="19"/>
        <v>3.5</v>
      </c>
      <c r="CE20" s="221" t="str">
        <f t="shared" si="20"/>
        <v>3.5</v>
      </c>
      <c r="CF20" s="187">
        <v>1</v>
      </c>
      <c r="CG20" s="222">
        <v>1</v>
      </c>
      <c r="CH20" s="213">
        <v>6</v>
      </c>
      <c r="CI20" s="231">
        <v>7</v>
      </c>
      <c r="CJ20" s="231"/>
      <c r="CK20" s="218">
        <f t="shared" si="21"/>
        <v>6.6</v>
      </c>
      <c r="CL20" s="219">
        <f t="shared" si="22"/>
        <v>6.6</v>
      </c>
      <c r="CM20" s="220" t="str">
        <f t="shared" si="23"/>
        <v>C+</v>
      </c>
      <c r="CN20" s="221">
        <f t="shared" si="24"/>
        <v>2.5</v>
      </c>
      <c r="CO20" s="221" t="str">
        <f t="shared" si="25"/>
        <v>2.5</v>
      </c>
      <c r="CP20" s="187">
        <v>2</v>
      </c>
      <c r="CQ20" s="222">
        <v>2</v>
      </c>
      <c r="CR20" s="253">
        <v>6.7</v>
      </c>
      <c r="CS20" s="322">
        <v>7</v>
      </c>
      <c r="CT20" s="322"/>
      <c r="CU20" s="218">
        <f t="shared" si="34"/>
        <v>6.9</v>
      </c>
      <c r="CV20" s="219">
        <f t="shared" si="35"/>
        <v>6.9</v>
      </c>
      <c r="CW20" s="220" t="str">
        <f t="shared" si="36"/>
        <v>C+</v>
      </c>
      <c r="CX20" s="221">
        <f t="shared" si="37"/>
        <v>2.5</v>
      </c>
      <c r="CY20" s="221" t="str">
        <f t="shared" si="26"/>
        <v>2.5</v>
      </c>
      <c r="CZ20" s="187">
        <v>2</v>
      </c>
      <c r="DA20" s="222">
        <v>2</v>
      </c>
      <c r="DB20" s="149">
        <v>8</v>
      </c>
      <c r="DC20" s="240">
        <v>7</v>
      </c>
      <c r="DD20" s="240"/>
      <c r="DE20" s="218">
        <f t="shared" si="27"/>
        <v>7.4</v>
      </c>
      <c r="DF20" s="219">
        <f t="shared" si="28"/>
        <v>7.4</v>
      </c>
      <c r="DG20" s="220" t="str">
        <f t="shared" si="29"/>
        <v>B</v>
      </c>
      <c r="DH20" s="221">
        <f t="shared" si="30"/>
        <v>3</v>
      </c>
      <c r="DI20" s="221" t="str">
        <f t="shared" si="31"/>
        <v>3.0</v>
      </c>
      <c r="DJ20" s="187">
        <v>2</v>
      </c>
      <c r="DK20" s="222">
        <v>2</v>
      </c>
      <c r="DL20" s="302">
        <f t="shared" si="38"/>
        <v>13</v>
      </c>
      <c r="DM20" s="311">
        <f t="shared" si="39"/>
        <v>2.5769230769230771</v>
      </c>
      <c r="DN20" s="313" t="str">
        <f t="shared" si="32"/>
        <v>2.58</v>
      </c>
      <c r="DO20" s="378" t="str">
        <f t="shared" si="40"/>
        <v>Lên lớp</v>
      </c>
      <c r="DP20" s="379">
        <f t="shared" si="41"/>
        <v>13</v>
      </c>
      <c r="DQ20" s="380">
        <f t="shared" si="42"/>
        <v>2.5769230769230771</v>
      </c>
      <c r="DR20" s="381" t="str">
        <f t="shared" si="43"/>
        <v>Lên lớp</v>
      </c>
      <c r="DT20" s="213">
        <v>6.7</v>
      </c>
      <c r="DU20" s="169">
        <v>7</v>
      </c>
      <c r="DV20" s="132"/>
      <c r="DW20" s="218">
        <f t="shared" si="44"/>
        <v>6.9</v>
      </c>
      <c r="DX20" s="219">
        <f t="shared" si="45"/>
        <v>6.9</v>
      </c>
      <c r="DY20" s="220" t="str">
        <f t="shared" si="46"/>
        <v>C+</v>
      </c>
      <c r="DZ20" s="221">
        <f t="shared" si="47"/>
        <v>2.5</v>
      </c>
      <c r="EA20" s="221" t="str">
        <f t="shared" si="48"/>
        <v>2.5</v>
      </c>
      <c r="EB20" s="187">
        <v>3</v>
      </c>
      <c r="EC20" s="222">
        <v>3</v>
      </c>
      <c r="ED20" s="210">
        <v>6.2</v>
      </c>
      <c r="EE20" s="190">
        <v>6</v>
      </c>
      <c r="EF20" s="190"/>
      <c r="EG20" s="218">
        <f t="shared" si="49"/>
        <v>6.1</v>
      </c>
      <c r="EH20" s="219">
        <f t="shared" si="50"/>
        <v>6.1</v>
      </c>
      <c r="EI20" s="220" t="str">
        <f t="shared" si="51"/>
        <v>C</v>
      </c>
      <c r="EJ20" s="221">
        <f t="shared" si="52"/>
        <v>2</v>
      </c>
      <c r="EK20" s="221" t="str">
        <f t="shared" si="53"/>
        <v>2.0</v>
      </c>
      <c r="EL20" s="187">
        <v>3</v>
      </c>
      <c r="EM20" s="222">
        <v>3</v>
      </c>
      <c r="EN20" s="202">
        <v>8</v>
      </c>
      <c r="EO20" s="190">
        <v>9</v>
      </c>
      <c r="EP20" s="190"/>
      <c r="EQ20" s="218">
        <f t="shared" si="54"/>
        <v>8.6</v>
      </c>
      <c r="ER20" s="219">
        <f t="shared" si="55"/>
        <v>8.6</v>
      </c>
      <c r="ES20" s="220" t="str">
        <f t="shared" si="56"/>
        <v>A</v>
      </c>
      <c r="ET20" s="221">
        <f t="shared" si="57"/>
        <v>4</v>
      </c>
      <c r="EU20" s="221" t="str">
        <f t="shared" si="33"/>
        <v>4.0</v>
      </c>
      <c r="EV20" s="187">
        <v>3</v>
      </c>
      <c r="EW20" s="222">
        <v>3</v>
      </c>
      <c r="EX20" s="210">
        <v>6.8</v>
      </c>
      <c r="EY20" s="169">
        <v>7</v>
      </c>
      <c r="EZ20" s="169"/>
      <c r="FA20" s="218">
        <f t="shared" si="58"/>
        <v>6.9</v>
      </c>
      <c r="FB20" s="219">
        <f t="shared" si="59"/>
        <v>6.9</v>
      </c>
      <c r="FC20" s="220" t="str">
        <f t="shared" si="60"/>
        <v>C+</v>
      </c>
      <c r="FD20" s="221">
        <f t="shared" si="61"/>
        <v>2.5</v>
      </c>
      <c r="FE20" s="221" t="str">
        <f t="shared" si="62"/>
        <v>2.5</v>
      </c>
      <c r="FF20" s="187">
        <v>3</v>
      </c>
      <c r="FG20" s="222">
        <v>3</v>
      </c>
      <c r="FH20" s="149">
        <v>5.8</v>
      </c>
      <c r="FI20" s="190">
        <v>6</v>
      </c>
      <c r="FJ20" s="190"/>
      <c r="FK20" s="218">
        <f t="shared" si="63"/>
        <v>5.9</v>
      </c>
      <c r="FL20" s="219">
        <f t="shared" si="64"/>
        <v>5.9</v>
      </c>
      <c r="FM20" s="220" t="str">
        <f t="shared" si="65"/>
        <v>C</v>
      </c>
      <c r="FN20" s="221">
        <f t="shared" si="66"/>
        <v>2</v>
      </c>
      <c r="FO20" s="221" t="str">
        <f t="shared" si="67"/>
        <v>2.0</v>
      </c>
      <c r="FP20" s="187">
        <v>3</v>
      </c>
      <c r="FQ20" s="222">
        <v>3</v>
      </c>
      <c r="FR20" s="302">
        <f t="shared" si="68"/>
        <v>15</v>
      </c>
      <c r="FS20" s="311">
        <f t="shared" si="69"/>
        <v>2.6</v>
      </c>
      <c r="FT20" s="313" t="str">
        <f t="shared" si="70"/>
        <v>2.60</v>
      </c>
      <c r="FU20" s="190" t="str">
        <f t="shared" si="71"/>
        <v>Lên lớp</v>
      </c>
      <c r="FV20" s="530">
        <f t="shared" si="72"/>
        <v>28</v>
      </c>
      <c r="FW20" s="311">
        <f t="shared" si="73"/>
        <v>2.5892857142857144</v>
      </c>
      <c r="FX20" s="313" t="str">
        <f t="shared" si="74"/>
        <v>2.59</v>
      </c>
      <c r="FY20" s="531">
        <f t="shared" si="75"/>
        <v>28</v>
      </c>
      <c r="FZ20" s="532">
        <f t="shared" si="76"/>
        <v>2.5892857142857144</v>
      </c>
      <c r="GA20" s="533" t="str">
        <f t="shared" si="77"/>
        <v>Lên lớp</v>
      </c>
      <c r="GB20" s="133"/>
      <c r="GC20" s="149">
        <v>6.5</v>
      </c>
      <c r="GD20" s="240">
        <v>7</v>
      </c>
      <c r="GE20" s="240"/>
      <c r="GF20" s="218">
        <f t="shared" si="78"/>
        <v>6.8</v>
      </c>
      <c r="GG20" s="219">
        <f t="shared" si="79"/>
        <v>6.8</v>
      </c>
      <c r="GH20" s="220" t="str">
        <f t="shared" si="80"/>
        <v>C+</v>
      </c>
      <c r="GI20" s="221">
        <f t="shared" si="81"/>
        <v>2.5</v>
      </c>
      <c r="GJ20" s="221" t="str">
        <f t="shared" si="82"/>
        <v>2.5</v>
      </c>
      <c r="GK20" s="187">
        <v>4</v>
      </c>
      <c r="GL20" s="222">
        <v>4</v>
      </c>
      <c r="GM20" s="192">
        <v>5</v>
      </c>
      <c r="GN20" s="240">
        <v>6</v>
      </c>
      <c r="GO20" s="619"/>
      <c r="GP20" s="116">
        <f t="shared" si="83"/>
        <v>5.6</v>
      </c>
      <c r="GQ20" s="117">
        <f t="shared" si="84"/>
        <v>5.6</v>
      </c>
      <c r="GR20" s="118" t="str">
        <f t="shared" si="85"/>
        <v>C</v>
      </c>
      <c r="GS20" s="119">
        <f t="shared" si="86"/>
        <v>2</v>
      </c>
      <c r="GT20" s="119" t="str">
        <f t="shared" si="87"/>
        <v>2.0</v>
      </c>
      <c r="GU20" s="187">
        <v>2</v>
      </c>
      <c r="GV20" s="138">
        <v>2</v>
      </c>
      <c r="GW20" s="210">
        <v>6.5</v>
      </c>
      <c r="GX20" s="240">
        <v>7</v>
      </c>
      <c r="GY20" s="240"/>
      <c r="GZ20" s="218">
        <f t="shared" si="88"/>
        <v>6.8</v>
      </c>
      <c r="HA20" s="219">
        <f t="shared" si="89"/>
        <v>6.8</v>
      </c>
      <c r="HB20" s="220" t="str">
        <f t="shared" si="90"/>
        <v>C+</v>
      </c>
      <c r="HC20" s="221">
        <f t="shared" si="91"/>
        <v>2.5</v>
      </c>
      <c r="HD20" s="221" t="str">
        <f t="shared" si="92"/>
        <v>2.5</v>
      </c>
      <c r="HE20" s="187">
        <v>2</v>
      </c>
      <c r="HF20" s="222">
        <v>2</v>
      </c>
      <c r="HG20" s="149">
        <v>7.2</v>
      </c>
      <c r="HH20" s="240">
        <v>8</v>
      </c>
      <c r="HI20" s="240"/>
      <c r="HJ20" s="116">
        <f t="shared" si="93"/>
        <v>7.7</v>
      </c>
      <c r="HK20" s="117">
        <f t="shared" si="94"/>
        <v>7.7</v>
      </c>
      <c r="HL20" s="118" t="str">
        <f t="shared" si="95"/>
        <v>B</v>
      </c>
      <c r="HM20" s="119">
        <f t="shared" si="96"/>
        <v>3</v>
      </c>
      <c r="HN20" s="119" t="str">
        <f t="shared" si="97"/>
        <v>3.0</v>
      </c>
      <c r="HO20" s="187">
        <v>3</v>
      </c>
      <c r="HP20" s="138">
        <v>3</v>
      </c>
      <c r="HQ20" s="149">
        <v>6.2</v>
      </c>
      <c r="HR20" s="240">
        <v>6</v>
      </c>
      <c r="HS20" s="217"/>
      <c r="HT20" s="218">
        <f>ROUND((HQ20*0.4+HR20*0.6),1)</f>
        <v>6.1</v>
      </c>
      <c r="HU20" s="219">
        <f t="shared" si="99"/>
        <v>6.1</v>
      </c>
      <c r="HV20" s="220" t="str">
        <f t="shared" si="100"/>
        <v>C</v>
      </c>
      <c r="HW20" s="221">
        <f t="shared" si="101"/>
        <v>2</v>
      </c>
      <c r="HX20" s="221" t="str">
        <f t="shared" si="102"/>
        <v>2.0</v>
      </c>
      <c r="HY20" s="187">
        <v>3</v>
      </c>
      <c r="HZ20" s="222">
        <v>3</v>
      </c>
      <c r="IA20" s="149">
        <v>5</v>
      </c>
      <c r="IB20" s="190">
        <v>5</v>
      </c>
      <c r="IC20" s="132"/>
      <c r="ID20" s="116">
        <f t="shared" si="103"/>
        <v>5</v>
      </c>
      <c r="IE20" s="117">
        <f t="shared" si="104"/>
        <v>5</v>
      </c>
      <c r="IF20" s="118" t="str">
        <f t="shared" si="105"/>
        <v>D+</v>
      </c>
      <c r="IG20" s="119">
        <f t="shared" si="106"/>
        <v>1.5</v>
      </c>
      <c r="IH20" s="119" t="str">
        <f t="shared" si="107"/>
        <v>1.5</v>
      </c>
      <c r="II20" s="187">
        <v>3</v>
      </c>
      <c r="IJ20" s="138">
        <v>3</v>
      </c>
      <c r="IK20" s="149">
        <v>7.3</v>
      </c>
      <c r="IL20" s="240">
        <v>8</v>
      </c>
      <c r="IM20" s="240"/>
      <c r="IN20" s="218">
        <f t="shared" si="108"/>
        <v>7.7</v>
      </c>
      <c r="IO20" s="219">
        <f t="shared" si="109"/>
        <v>7.7</v>
      </c>
      <c r="IP20" s="220" t="str">
        <f t="shared" si="110"/>
        <v>B</v>
      </c>
      <c r="IQ20" s="221">
        <f t="shared" si="111"/>
        <v>3</v>
      </c>
      <c r="IR20" s="221" t="str">
        <f t="shared" si="112"/>
        <v>3.0</v>
      </c>
      <c r="IS20" s="187">
        <v>1</v>
      </c>
      <c r="IT20" s="222">
        <v>1</v>
      </c>
      <c r="IU20" s="302">
        <f t="shared" si="113"/>
        <v>18</v>
      </c>
      <c r="IV20" s="311">
        <f t="shared" si="114"/>
        <v>2.3055555555555554</v>
      </c>
      <c r="IW20" s="313" t="str">
        <f t="shared" si="115"/>
        <v>2.31</v>
      </c>
      <c r="IX20" s="132"/>
      <c r="IY20" s="132"/>
      <c r="IZ20" s="132"/>
      <c r="JA20" s="132"/>
      <c r="JB20" s="132"/>
      <c r="JC20" s="132"/>
      <c r="JD20" s="132"/>
      <c r="JE20" s="132"/>
      <c r="JF20" s="132"/>
      <c r="JG20" s="133"/>
    </row>
    <row r="23" spans="1:267" ht="18">
      <c r="A23" s="22">
        <v>11</v>
      </c>
      <c r="B23" s="22" t="s">
        <v>378</v>
      </c>
      <c r="C23" s="36" t="s">
        <v>408</v>
      </c>
      <c r="D23" s="57" t="s">
        <v>409</v>
      </c>
      <c r="E23" s="2" t="s">
        <v>36</v>
      </c>
      <c r="F23" s="410" t="s">
        <v>999</v>
      </c>
      <c r="G23" s="55" t="s">
        <v>410</v>
      </c>
      <c r="H23" s="37" t="s">
        <v>36</v>
      </c>
      <c r="I23" s="22" t="s">
        <v>67</v>
      </c>
      <c r="J23" s="22" t="s">
        <v>37</v>
      </c>
      <c r="K23" s="38" t="s">
        <v>38</v>
      </c>
      <c r="L23" s="372">
        <v>5</v>
      </c>
      <c r="M23" s="38"/>
      <c r="N23" s="38"/>
      <c r="O23" s="38"/>
      <c r="P23" s="38"/>
      <c r="Q23" s="38"/>
      <c r="R23" s="38"/>
      <c r="S23" s="38"/>
      <c r="T23" s="38"/>
      <c r="U23" s="38"/>
      <c r="V23" s="38"/>
      <c r="W23" s="38"/>
      <c r="X23" s="38"/>
      <c r="Y23" s="38"/>
      <c r="Z23" s="38"/>
      <c r="AA23" s="38"/>
      <c r="AB23" s="38"/>
      <c r="AC23" s="38"/>
      <c r="AD23" s="38"/>
      <c r="AE23" s="38"/>
      <c r="AF23" s="38"/>
      <c r="AG23" s="38"/>
      <c r="AH23" s="38"/>
      <c r="AI23" s="38"/>
      <c r="AJ23" s="38"/>
      <c r="AK23" s="38"/>
      <c r="AL23" s="38"/>
      <c r="AM23" s="38"/>
      <c r="AN23" s="38"/>
      <c r="AO23" s="38"/>
      <c r="AP23" s="38"/>
      <c r="AQ23" s="38"/>
      <c r="AR23" s="38"/>
      <c r="AS23" s="38"/>
      <c r="AT23" s="38"/>
      <c r="AU23" s="38"/>
      <c r="AV23" s="6">
        <v>5</v>
      </c>
      <c r="AW23" s="3" t="str">
        <f>IF(AV23&gt;=8.5,"A",IF(AV23&gt;=8,"B+",IF(AV23&gt;=7,"B",IF(AV23&gt;=6.5,"C+",IF(AV23&gt;=5.5,"C",IF(AV23&gt;=5,"D+",IF(AV23&gt;=4,"D","F")))))))</f>
        <v>D+</v>
      </c>
      <c r="AX23" s="4">
        <f>IF(AW23="A",4,IF(AW23="B+",3.5,IF(AW23="B",3,IF(AW23="C+",2.5,IF(AW23="C",2,IF(AW23="D+",1.5,IF(AW23="D",1,0)))))))</f>
        <v>1.5</v>
      </c>
      <c r="AY23" s="13" t="str">
        <f>TEXT(AX23,"0.0")</f>
        <v>1.5</v>
      </c>
      <c r="AZ23" s="15">
        <v>6</v>
      </c>
      <c r="BA23" s="3" t="str">
        <f>IF(AZ23&gt;=8.5,"A",IF(AZ23&gt;=8,"B+",IF(AZ23&gt;=7,"B",IF(AZ23&gt;=6.5,"C+",IF(AZ23&gt;=5.5,"C",IF(AZ23&gt;=5,"D+",IF(AZ23&gt;=4,"D","F")))))))</f>
        <v>C</v>
      </c>
      <c r="BB23" s="4">
        <f>IF(BA23="A",4,IF(BA23="B+",3.5,IF(BA23="B",3,IF(BA23="C+",2.5,IF(BA23="C",2,IF(BA23="D+",1.5,IF(BA23="D",1,0)))))))</f>
        <v>2</v>
      </c>
      <c r="BC23" s="122" t="str">
        <f>TEXT(BB23,"0.0")</f>
        <v>2.0</v>
      </c>
      <c r="BD23" s="259">
        <v>5</v>
      </c>
      <c r="BE23" s="230">
        <v>3</v>
      </c>
      <c r="BF23" s="230">
        <v>5</v>
      </c>
      <c r="BG23" s="116">
        <f>ROUND((BD23*0.4+BE23*0.6),1)</f>
        <v>3.8</v>
      </c>
      <c r="BH23" s="117">
        <f>ROUND(MAX((BD23*0.4+BE23*0.6),(BD23*0.4+BF23*0.6)),1)</f>
        <v>5</v>
      </c>
      <c r="BI23" s="118" t="str">
        <f>IF(BH23&gt;=8.5,"A",IF(BH23&gt;=8,"B+",IF(BH23&gt;=7,"B",IF(BH23&gt;=6.5,"C+",IF(BH23&gt;=5.5,"C",IF(BH23&gt;=5,"D+",IF(BH23&gt;=4,"D","F")))))))</f>
        <v>D+</v>
      </c>
      <c r="BJ23" s="119">
        <f>IF(BI23="A",4,IF(BI23="B+",3.5,IF(BI23="B",3,IF(BI23="C+",2.5,IF(BI23="C",2,IF(BI23="D+",1.5,IF(BI23="D",1,0)))))))</f>
        <v>1.5</v>
      </c>
      <c r="BK23" s="119" t="str">
        <f>TEXT(BJ23,"0.0")</f>
        <v>1.5</v>
      </c>
      <c r="BL23" s="137">
        <v>4</v>
      </c>
      <c r="BM23" s="138">
        <v>4</v>
      </c>
      <c r="BN23" s="200">
        <v>6.7</v>
      </c>
      <c r="BO23" s="225">
        <v>4</v>
      </c>
      <c r="BP23" s="225"/>
      <c r="BQ23" s="116">
        <f>ROUND((BN23*0.4+BO23*0.6),1)</f>
        <v>5.0999999999999996</v>
      </c>
      <c r="BR23" s="117">
        <f>ROUND(MAX((BN23*0.4+BO23*0.6),(BN23*0.4+BP23*0.6)),1)</f>
        <v>5.0999999999999996</v>
      </c>
      <c r="BS23" s="118" t="str">
        <f>IF(BR23&gt;=8.5,"A",IF(BR23&gt;=8,"B+",IF(BR23&gt;=7,"B",IF(BR23&gt;=6.5,"C+",IF(BR23&gt;=5.5,"C",IF(BR23&gt;=5,"D+",IF(BR23&gt;=4,"D","F")))))))</f>
        <v>D+</v>
      </c>
      <c r="BT23" s="119">
        <f>IF(BS23="A",4,IF(BS23="B+",3.5,IF(BS23="B",3,IF(BS23="C+",2.5,IF(BS23="C",2,IF(BS23="D+",1.5,IF(BS23="D",1,0)))))))</f>
        <v>1.5</v>
      </c>
      <c r="BU23" s="119" t="str">
        <f>TEXT(BT23,"0.0")</f>
        <v>1.5</v>
      </c>
      <c r="BV23" s="137">
        <v>2</v>
      </c>
      <c r="BW23" s="138">
        <v>2</v>
      </c>
      <c r="BX23" s="148">
        <v>7.3</v>
      </c>
      <c r="BY23" s="189">
        <v>6</v>
      </c>
      <c r="BZ23" s="189"/>
      <c r="CA23" s="116">
        <f>ROUND((BX23*0.4+BY23*0.6),1)</f>
        <v>6.5</v>
      </c>
      <c r="CB23" s="117">
        <f>ROUND(MAX((BX23*0.4+BY23*0.6),(BX23*0.4+BZ23*0.6)),1)</f>
        <v>6.5</v>
      </c>
      <c r="CC23" s="118" t="str">
        <f>IF(CB23&gt;=8.5,"A",IF(CB23&gt;=8,"B+",IF(CB23&gt;=7,"B",IF(CB23&gt;=6.5,"C+",IF(CB23&gt;=5.5,"C",IF(CB23&gt;=5,"D+",IF(CB23&gt;=4,"D","F")))))))</f>
        <v>C+</v>
      </c>
      <c r="CD23" s="119">
        <f>IF(CC23="A",4,IF(CC23="B+",3.5,IF(CC23="B",3,IF(CC23="C+",2.5,IF(CC23="C",2,IF(CC23="D+",1.5,IF(CC23="D",1,0)))))))</f>
        <v>2.5</v>
      </c>
      <c r="CE23" s="119" t="str">
        <f>TEXT(CD23,"0.0")</f>
        <v>2.5</v>
      </c>
      <c r="CF23" s="137">
        <v>1</v>
      </c>
      <c r="CG23" s="138">
        <v>1</v>
      </c>
      <c r="CH23" s="212">
        <v>6</v>
      </c>
      <c r="CI23" s="230">
        <v>5</v>
      </c>
      <c r="CJ23" s="230"/>
      <c r="CK23" s="116">
        <f>ROUND((CH23*0.4+CI23*0.6),1)</f>
        <v>5.4</v>
      </c>
      <c r="CL23" s="117">
        <f>ROUND(MAX((CH23*0.4+CI23*0.6),(CH23*0.4+CJ23*0.6)),1)</f>
        <v>5.4</v>
      </c>
      <c r="CM23" s="118" t="str">
        <f>IF(CL23&gt;=8.5,"A",IF(CL23&gt;=8,"B+",IF(CL23&gt;=7,"B",IF(CL23&gt;=6.5,"C+",IF(CL23&gt;=5.5,"C",IF(CL23&gt;=5,"D+",IF(CL23&gt;=4,"D","F")))))))</f>
        <v>D+</v>
      </c>
      <c r="CN23" s="119">
        <f>IF(CM23="A",4,IF(CM23="B+",3.5,IF(CM23="B",3,IF(CM23="C+",2.5,IF(CM23="C",2,IF(CM23="D+",1.5,IF(CM23="D",1,0)))))))</f>
        <v>1.5</v>
      </c>
      <c r="CO23" s="119" t="str">
        <f>TEXT(CN23,"0.0")</f>
        <v>1.5</v>
      </c>
      <c r="CP23" s="137">
        <v>2</v>
      </c>
      <c r="CQ23" s="138">
        <v>2</v>
      </c>
      <c r="CR23" s="248">
        <v>5</v>
      </c>
      <c r="CS23" s="321">
        <v>5</v>
      </c>
      <c r="CT23" s="321"/>
      <c r="CU23" s="116">
        <f>ROUND((CR23*0.4+CS23*0.6),1)</f>
        <v>5</v>
      </c>
      <c r="CV23" s="117">
        <f>ROUND(MAX((CR23*0.4+CS23*0.6),(CR23*0.4+CT23*0.6)),1)</f>
        <v>5</v>
      </c>
      <c r="CW23" s="118" t="str">
        <f>IF(CV23&gt;=8.5,"A",IF(CV23&gt;=8,"B+",IF(CV23&gt;=7,"B",IF(CV23&gt;=6.5,"C+",IF(CV23&gt;=5.5,"C",IF(CV23&gt;=5,"D+",IF(CV23&gt;=4,"D","F")))))))</f>
        <v>D+</v>
      </c>
      <c r="CX23" s="119">
        <f>IF(CW23="A",4,IF(CW23="B+",3.5,IF(CW23="B",3,IF(CW23="C+",2.5,IF(CW23="C",2,IF(CW23="D+",1.5,IF(CW23="D",1,0)))))))</f>
        <v>1.5</v>
      </c>
      <c r="CY23" s="119" t="str">
        <f>TEXT(CX23,"0.0")</f>
        <v>1.5</v>
      </c>
      <c r="CZ23" s="137">
        <v>2</v>
      </c>
      <c r="DA23" s="268">
        <v>2</v>
      </c>
      <c r="DB23" s="148">
        <v>6.3</v>
      </c>
      <c r="DC23" s="239">
        <v>6</v>
      </c>
      <c r="DD23" s="239"/>
      <c r="DE23" s="116">
        <f>ROUND((DB23*0.4+DC23*0.6),1)</f>
        <v>6.1</v>
      </c>
      <c r="DF23" s="117">
        <f>ROUND(MAX((DB23*0.4+DC23*0.6),(DB23*0.4+DD23*0.6)),1)</f>
        <v>6.1</v>
      </c>
      <c r="DG23" s="118" t="str">
        <f>IF(DF23&gt;=8.5,"A",IF(DF23&gt;=8,"B+",IF(DF23&gt;=7,"B",IF(DF23&gt;=6.5,"C+",IF(DF23&gt;=5.5,"C",IF(DF23&gt;=5,"D+",IF(DF23&gt;=4,"D","F")))))))</f>
        <v>C</v>
      </c>
      <c r="DH23" s="119">
        <f>IF(DG23="A",4,IF(DG23="B+",3.5,IF(DG23="B",3,IF(DG23="C+",2.5,IF(DG23="C",2,IF(DG23="D+",1.5,IF(DG23="D",1,0)))))))</f>
        <v>2</v>
      </c>
      <c r="DI23" s="119" t="str">
        <f>TEXT(DH23,"0.0")</f>
        <v>2.0</v>
      </c>
      <c r="DJ23" s="137">
        <v>2</v>
      </c>
      <c r="DK23" s="138">
        <v>2</v>
      </c>
      <c r="DL23" s="301">
        <f>BL23+BV23+CF23+CP23+CZ23+DJ23</f>
        <v>13</v>
      </c>
      <c r="DM23" s="310">
        <f>(BJ23*BL23+BT23*BV23+CD23*CF23+CN23*CP23+CX23*CZ23+DH23*DJ23)/DL23</f>
        <v>1.6538461538461537</v>
      </c>
      <c r="DN23" s="312" t="str">
        <f>TEXT(DM23,"0.00")</f>
        <v>1.65</v>
      </c>
      <c r="DO23" s="296" t="str">
        <f>IF(AND(DM23&lt;0.8),"Cảnh báo KQHT","Lên lớp")</f>
        <v>Lên lớp</v>
      </c>
      <c r="DP23" s="297">
        <f>BM23+BW23+CG23+CQ23+DA23+DK23</f>
        <v>13</v>
      </c>
      <c r="DQ23" s="298">
        <f xml:space="preserve"> (BM23*BJ23+BT23*BW23+CD23*CG23+CN23*CQ23+CX23*DA23+DH23*DK23)/DP23</f>
        <v>1.6538461538461537</v>
      </c>
      <c r="DR23" s="296" t="str">
        <f>IF(AND(DQ23&lt;1.2),"Cảnh báo KQHT","Lên lớp")</f>
        <v>Lên lớp</v>
      </c>
      <c r="DT23" s="212">
        <v>5.3</v>
      </c>
      <c r="DU23" s="225">
        <v>8</v>
      </c>
      <c r="DV23" s="130"/>
      <c r="DW23" s="116">
        <f>ROUND((DT23*0.4+DU23*0.6),1)</f>
        <v>6.9</v>
      </c>
      <c r="DX23" s="117">
        <f>ROUND(MAX((DT23*0.4+DU23*0.6),(DT23*0.4+DV23*0.6)),1)</f>
        <v>6.9</v>
      </c>
      <c r="DY23" s="118" t="str">
        <f>IF(DX23&gt;=8.5,"A",IF(DX23&gt;=8,"B+",IF(DX23&gt;=7,"B",IF(DX23&gt;=6.5,"C+",IF(DX23&gt;=5.5,"C",IF(DX23&gt;=5,"D+",IF(DX23&gt;=4,"D","F")))))))</f>
        <v>C+</v>
      </c>
      <c r="DZ23" s="119">
        <f>IF(DY23="A",4,IF(DY23="B+",3.5,IF(DY23="B",3,IF(DY23="C+",2.5,IF(DY23="C",2,IF(DY23="D+",1.5,IF(DY23="D",1,0)))))))</f>
        <v>2.5</v>
      </c>
      <c r="EA23" s="119" t="str">
        <f>TEXT(DZ23,"0.0")</f>
        <v>2.5</v>
      </c>
      <c r="EB23" s="137">
        <v>3</v>
      </c>
      <c r="EC23" s="138">
        <v>3</v>
      </c>
      <c r="ED23" s="209">
        <v>6.7</v>
      </c>
      <c r="EE23" s="189">
        <v>6</v>
      </c>
      <c r="EF23" s="189"/>
      <c r="EG23" s="116">
        <f>ROUND((ED23*0.4+EE23*0.6),1)</f>
        <v>6.3</v>
      </c>
      <c r="EH23" s="117">
        <f>ROUND(MAX((ED23*0.4+EE23*0.6),(ED23*0.4+EF23*0.6)),1)</f>
        <v>6.3</v>
      </c>
      <c r="EI23" s="118" t="str">
        <f>IF(EH23&gt;=8.5,"A",IF(EH23&gt;=8,"B+",IF(EH23&gt;=7,"B",IF(EH23&gt;=6.5,"C+",IF(EH23&gt;=5.5,"C",IF(EH23&gt;=5,"D+",IF(EH23&gt;=4,"D","F")))))))</f>
        <v>C</v>
      </c>
      <c r="EJ23" s="119">
        <f>IF(EI23="A",4,IF(EI23="B+",3.5,IF(EI23="B",3,IF(EI23="C+",2.5,IF(EI23="C",2,IF(EI23="D+",1.5,IF(EI23="D",1,0)))))))</f>
        <v>2</v>
      </c>
      <c r="EK23" s="119" t="str">
        <f>TEXT(EJ23,"0.0")</f>
        <v>2.0</v>
      </c>
      <c r="EL23" s="137">
        <v>3</v>
      </c>
      <c r="EM23" s="138">
        <v>3</v>
      </c>
      <c r="EN23" s="200">
        <v>7.2</v>
      </c>
      <c r="EO23" s="189">
        <v>7</v>
      </c>
      <c r="EP23" s="189"/>
      <c r="EQ23" s="116">
        <f>ROUND((EN23*0.4+EO23*0.6),1)</f>
        <v>7.1</v>
      </c>
      <c r="ER23" s="117">
        <f>ROUND(MAX((EN23*0.4+EO23*0.6),(EN23*0.4+EP23*0.6)),1)</f>
        <v>7.1</v>
      </c>
      <c r="ES23" s="118" t="str">
        <f>IF(ER23&gt;=8.5,"A",IF(ER23&gt;=8,"B+",IF(ER23&gt;=7,"B",IF(ER23&gt;=6.5,"C+",IF(ER23&gt;=5.5,"C",IF(ER23&gt;=5,"D+",IF(ER23&gt;=4,"D","F")))))))</f>
        <v>B</v>
      </c>
      <c r="ET23" s="119">
        <f>IF(ES23="A",4,IF(ES23="B+",3.5,IF(ES23="B",3,IF(ES23="C+",2.5,IF(ES23="C",2,IF(ES23="D+",1.5,IF(ES23="D",1,0)))))))</f>
        <v>3</v>
      </c>
      <c r="EU23" s="119" t="str">
        <f>TEXT(ET23,"0.0")</f>
        <v>3.0</v>
      </c>
      <c r="EV23" s="137">
        <v>3</v>
      </c>
      <c r="EW23" s="268">
        <v>3</v>
      </c>
      <c r="EX23" s="209">
        <v>6</v>
      </c>
      <c r="EY23" s="225">
        <v>5</v>
      </c>
      <c r="EZ23" s="225"/>
      <c r="FA23" s="116">
        <f>ROUND((EX23*0.4+EY23*0.6),1)</f>
        <v>5.4</v>
      </c>
      <c r="FB23" s="117">
        <f>ROUND(MAX((EX23*0.4+EY23*0.6),(EX23*0.4+EZ23*0.6)),1)</f>
        <v>5.4</v>
      </c>
      <c r="FC23" s="118" t="str">
        <f>IF(FB23&gt;=8.5,"A",IF(FB23&gt;=8,"B+",IF(FB23&gt;=7,"B",IF(FB23&gt;=6.5,"C+",IF(FB23&gt;=5.5,"C",IF(FB23&gt;=5,"D+",IF(FB23&gt;=4,"D","F")))))))</f>
        <v>D+</v>
      </c>
      <c r="FD23" s="119">
        <f>IF(FC23="A",4,IF(FC23="B+",3.5,IF(FC23="B",3,IF(FC23="C+",2.5,IF(FC23="C",2,IF(FC23="D+",1.5,IF(FC23="D",1,0)))))))</f>
        <v>1.5</v>
      </c>
      <c r="FE23" s="119" t="str">
        <f>TEXT(FD23,"0.0")</f>
        <v>1.5</v>
      </c>
      <c r="FF23" s="137">
        <v>3</v>
      </c>
      <c r="FG23" s="138">
        <v>3</v>
      </c>
      <c r="FH23" s="148">
        <v>5.8</v>
      </c>
      <c r="FI23" s="189">
        <v>5</v>
      </c>
      <c r="FJ23" s="189"/>
      <c r="FK23" s="116">
        <f>ROUND((FH23*0.4+FI23*0.6),1)</f>
        <v>5.3</v>
      </c>
      <c r="FL23" s="117">
        <f>ROUND(MAX((FH23*0.4+FI23*0.6),(FH23*0.4+FJ23*0.6)),1)</f>
        <v>5.3</v>
      </c>
      <c r="FM23" s="118" t="str">
        <f>IF(FL23&gt;=8.5,"A",IF(FL23&gt;=8,"B+",IF(FL23&gt;=7,"B",IF(FL23&gt;=6.5,"C+",IF(FL23&gt;=5.5,"C",IF(FL23&gt;=5,"D+",IF(FL23&gt;=4,"D","F")))))))</f>
        <v>D+</v>
      </c>
      <c r="FN23" s="119">
        <f>IF(FM23="A",4,IF(FM23="B+",3.5,IF(FM23="B",3,IF(FM23="C+",2.5,IF(FM23="C",2,IF(FM23="D+",1.5,IF(FM23="D",1,0)))))))</f>
        <v>1.5</v>
      </c>
      <c r="FO23" s="119" t="str">
        <f>TEXT(FN23,"0.0")</f>
        <v>1.5</v>
      </c>
      <c r="FP23" s="137">
        <v>3</v>
      </c>
      <c r="FQ23" s="138">
        <v>3</v>
      </c>
      <c r="FR23" s="301">
        <f>EB23+EL23+EV23+FF23+FP23</f>
        <v>15</v>
      </c>
      <c r="FS23" s="310">
        <f>(DZ23*EB23+EJ23*EL23+ET23*EV23+FD23*FF23+FN23*FP23)/FR23</f>
        <v>2.1</v>
      </c>
      <c r="FT23" s="312" t="str">
        <f>TEXT(FS23,"0.00")</f>
        <v>2.10</v>
      </c>
      <c r="FU23" s="130"/>
      <c r="FV23" s="130"/>
      <c r="FW23" s="130"/>
      <c r="FX23" s="130"/>
      <c r="FY23" s="130"/>
      <c r="FZ23" s="130"/>
      <c r="GA23" s="130"/>
      <c r="GB23" s="131"/>
    </row>
    <row r="25" spans="1:267" ht="18">
      <c r="A25" s="24">
        <v>1</v>
      </c>
      <c r="B25" s="24" t="s">
        <v>378</v>
      </c>
      <c r="C25" s="25" t="s">
        <v>379</v>
      </c>
      <c r="D25" s="76" t="s">
        <v>380</v>
      </c>
      <c r="E25" s="77" t="s">
        <v>14</v>
      </c>
      <c r="F25" s="77" t="s">
        <v>754</v>
      </c>
      <c r="G25" s="78" t="s">
        <v>381</v>
      </c>
      <c r="H25" s="29" t="s">
        <v>36</v>
      </c>
      <c r="I25" s="24" t="s">
        <v>67</v>
      </c>
      <c r="J25" s="24" t="s">
        <v>37</v>
      </c>
      <c r="K25" s="24" t="s">
        <v>38</v>
      </c>
      <c r="L25" s="359"/>
      <c r="M25" s="359"/>
      <c r="N25" s="359"/>
      <c r="O25" s="359"/>
      <c r="P25" s="359"/>
      <c r="Q25" s="359"/>
      <c r="R25" s="359"/>
      <c r="S25" s="359"/>
      <c r="T25" s="359"/>
      <c r="U25" s="359"/>
      <c r="V25" s="359"/>
      <c r="W25" s="359"/>
      <c r="X25" s="359"/>
      <c r="Y25" s="359"/>
      <c r="Z25" s="359"/>
      <c r="AA25" s="359"/>
      <c r="AB25" s="359"/>
      <c r="AC25" s="359"/>
      <c r="AD25" s="359"/>
      <c r="AE25" s="359"/>
      <c r="AF25" s="359"/>
      <c r="AG25" s="359"/>
      <c r="AH25" s="359"/>
      <c r="AI25" s="359"/>
      <c r="AJ25" s="359"/>
      <c r="AK25" s="359"/>
      <c r="AL25" s="359"/>
      <c r="AM25" s="359"/>
      <c r="AN25" s="359"/>
      <c r="AO25" s="359"/>
      <c r="AP25" s="359"/>
      <c r="AQ25" s="359"/>
      <c r="AR25" s="359"/>
      <c r="AS25" s="359"/>
      <c r="AT25" s="359"/>
      <c r="AU25" s="359"/>
      <c r="AV25" s="31">
        <v>5</v>
      </c>
      <c r="AW25" s="32" t="str">
        <f>IF(AV25&gt;=8.5,"A",IF(AV25&gt;=8,"B+",IF(AV25&gt;=7,"B",IF(AV25&gt;=6.5,"C+",IF(AV25&gt;=5.5,"C",IF(AV25&gt;=5,"D+",IF(AV25&gt;=4,"D","F")))))))</f>
        <v>D+</v>
      </c>
      <c r="AX25" s="33">
        <f>IF(AW25="A",4,IF(AW25="B+",3.5,IF(AW25="B",3,IF(AW25="C+",2.5,IF(AW25="C",2,IF(AW25="D+",1.5,IF(AW25="D",1,0)))))))</f>
        <v>1.5</v>
      </c>
      <c r="AY25" s="34" t="str">
        <f>TEXT(AX25,"0.0")</f>
        <v>1.5</v>
      </c>
      <c r="AZ25" s="35">
        <v>6</v>
      </c>
      <c r="BA25" s="32" t="str">
        <f>IF(AZ25&gt;=8.5,"A",IF(AZ25&gt;=8,"B+",IF(AZ25&gt;=7,"B",IF(AZ25&gt;=6.5,"C+",IF(AZ25&gt;=5.5,"C",IF(AZ25&gt;=5,"D+",IF(AZ25&gt;=4,"D","F")))))))</f>
        <v>C</v>
      </c>
      <c r="BB25" s="33">
        <f>IF(BA25="A",4,IF(BA25="B+",3.5,IF(BA25="B",3,IF(BA25="C+",2.5,IF(BA25="C",2,IF(BA25="D+",1.5,IF(BA25="D",1,0)))))))</f>
        <v>2</v>
      </c>
      <c r="BC25" s="121" t="str">
        <f>TEXT(BB25,"0.0")</f>
        <v>2.0</v>
      </c>
      <c r="BD25" s="123">
        <v>6</v>
      </c>
      <c r="BE25" s="152">
        <v>5</v>
      </c>
      <c r="BF25" s="229"/>
      <c r="BG25" s="124">
        <f>ROUND((BD25*0.4+BE25*0.6),1)</f>
        <v>5.4</v>
      </c>
      <c r="BH25" s="125">
        <f>ROUND(MAX((BD25*0.4+BE25*0.6),(BD25*0.4+BF25*0.6)),1)</f>
        <v>5.4</v>
      </c>
      <c r="BI25" s="126" t="str">
        <f>IF(BH25&gt;=8.5,"A",IF(BH25&gt;=8,"B+",IF(BH25&gt;=7,"B",IF(BH25&gt;=6.5,"C+",IF(BH25&gt;=5.5,"C",IF(BH25&gt;=5,"D+",IF(BH25&gt;=4,"D","F")))))))</f>
        <v>D+</v>
      </c>
      <c r="BJ25" s="127">
        <f>IF(BI25="A",4,IF(BI25="B+",3.5,IF(BI25="B",3,IF(BI25="C+",2.5,IF(BI25="C",2,IF(BI25="D+",1.5,IF(BI25="D",1,0)))))))</f>
        <v>1.5</v>
      </c>
      <c r="BK25" s="127" t="str">
        <f>TEXT(BJ25,"0.0")</f>
        <v>1.5</v>
      </c>
      <c r="BL25" s="120">
        <v>4</v>
      </c>
      <c r="BM25" s="128">
        <v>4</v>
      </c>
      <c r="BN25" s="123">
        <v>5.7</v>
      </c>
      <c r="BO25" s="135">
        <v>7</v>
      </c>
      <c r="BP25" s="25"/>
      <c r="BQ25" s="124">
        <f>ROUND((BN25*0.4+BO25*0.6),1)</f>
        <v>6.5</v>
      </c>
      <c r="BR25" s="125">
        <f>ROUND(MAX((BN25*0.4+BO25*0.6),(BN25*0.4+BP25*0.6)),1)</f>
        <v>6.5</v>
      </c>
      <c r="BS25" s="126" t="str">
        <f>IF(BR25&gt;=8.5,"A",IF(BR25&gt;=8,"B+",IF(BR25&gt;=7,"B",IF(BR25&gt;=6.5,"C+",IF(BR25&gt;=5.5,"C",IF(BR25&gt;=5,"D+",IF(BR25&gt;=4,"D","F")))))))</f>
        <v>C+</v>
      </c>
      <c r="BT25" s="127">
        <f>IF(BS25="A",4,IF(BS25="B+",3.5,IF(BS25="B",3,IF(BS25="C+",2.5,IF(BS25="C",2,IF(BS25="D+",1.5,IF(BS25="D",1,0)))))))</f>
        <v>2.5</v>
      </c>
      <c r="BU25" s="127" t="str">
        <f>TEXT(BT25,"0.0")</f>
        <v>2.5</v>
      </c>
      <c r="BV25" s="120">
        <v>2</v>
      </c>
      <c r="BW25" s="128">
        <v>2</v>
      </c>
      <c r="BX25" s="150">
        <v>7.3</v>
      </c>
      <c r="BY25" s="151">
        <v>6</v>
      </c>
      <c r="BZ25" s="152"/>
      <c r="CA25" s="124">
        <f>ROUND((BX25*0.4+BY25*0.6),1)</f>
        <v>6.5</v>
      </c>
      <c r="CB25" s="125">
        <f>ROUND(MAX((BX25*0.4+BY25*0.6),(BX25*0.4+BZ25*0.6)),1)</f>
        <v>6.5</v>
      </c>
      <c r="CC25" s="126" t="str">
        <f>IF(CB25&gt;=8.5,"A",IF(CB25&gt;=8,"B+",IF(CB25&gt;=7,"B",IF(CB25&gt;=6.5,"C+",IF(CB25&gt;=5.5,"C",IF(CB25&gt;=5,"D+",IF(CB25&gt;=4,"D","F")))))))</f>
        <v>C+</v>
      </c>
      <c r="CD25" s="127">
        <f>IF(CC25="A",4,IF(CC25="B+",3.5,IF(CC25="B",3,IF(CC25="C+",2.5,IF(CC25="C",2,IF(CC25="D+",1.5,IF(CC25="D",1,0)))))))</f>
        <v>2.5</v>
      </c>
      <c r="CE25" s="127" t="str">
        <f>TEXT(CD25,"0.0")</f>
        <v>2.5</v>
      </c>
      <c r="CF25" s="120">
        <v>1</v>
      </c>
      <c r="CG25" s="128">
        <v>1</v>
      </c>
      <c r="CH25" s="243">
        <v>6</v>
      </c>
      <c r="CI25" s="145">
        <v>6</v>
      </c>
      <c r="CJ25" s="142"/>
      <c r="CK25" s="116">
        <f>ROUND((CH25*0.4+CI25*0.6),1)</f>
        <v>6</v>
      </c>
      <c r="CL25" s="117">
        <f>ROUND(MAX((CH25*0.4+CI25*0.6),(CH25*0.4+CJ25*0.6)),1)</f>
        <v>6</v>
      </c>
      <c r="CM25" s="118" t="str">
        <f>IF(CL25&gt;=8.5,"A",IF(CL25&gt;=8,"B+",IF(CL25&gt;=7,"B",IF(CL25&gt;=6.5,"C+",IF(CL25&gt;=5.5,"C",IF(CL25&gt;=5,"D+",IF(CL25&gt;=4,"D","F")))))))</f>
        <v>C</v>
      </c>
      <c r="CN25" s="119">
        <f>IF(CM25="A",4,IF(CM25="B+",3.5,IF(CM25="B",3,IF(CM25="C+",2.5,IF(CM25="C",2,IF(CM25="D+",1.5,IF(CM25="D",1,0)))))))</f>
        <v>2</v>
      </c>
      <c r="CO25" s="119" t="str">
        <f>TEXT(CN25,"0.0")</f>
        <v>2.0</v>
      </c>
      <c r="CP25" s="137">
        <v>2</v>
      </c>
      <c r="CQ25" s="138">
        <v>2</v>
      </c>
      <c r="CR25" s="272"/>
      <c r="CS25" s="273"/>
      <c r="CT25" s="274"/>
      <c r="CU25" s="124">
        <f>ROUND((CR25*0.4+CS25*0.6),1)</f>
        <v>0</v>
      </c>
      <c r="CV25" s="125">
        <f>ROUND(MAX((CR25*0.4+CS25*0.6),(CR25*0.4+CT25*0.6)),1)</f>
        <v>0</v>
      </c>
      <c r="CW25" s="126" t="str">
        <f>IF(CV25&gt;=8.5,"A",IF(CV25&gt;=8,"B+",IF(CV25&gt;=7,"B",IF(CV25&gt;=6.5,"C+",IF(CV25&gt;=5.5,"C",IF(CV25&gt;=5,"D+",IF(CV25&gt;=4,"D","F")))))))</f>
        <v>F</v>
      </c>
      <c r="CX25" s="127">
        <f>IF(CW25="A",4,IF(CW25="B+",3.5,IF(CW25="B",3,IF(CW25="C+",2.5,IF(CW25="C",2,IF(CW25="D+",1.5,IF(CW25="D",1,0)))))))</f>
        <v>0</v>
      </c>
      <c r="CY25" s="127" t="str">
        <f>TEXT(CX25,"0.0")</f>
        <v>0.0</v>
      </c>
      <c r="CZ25" s="120">
        <v>2</v>
      </c>
      <c r="DA25" s="128">
        <v>2</v>
      </c>
      <c r="DB25" s="150"/>
      <c r="DC25" s="228"/>
      <c r="DD25" s="152"/>
      <c r="DE25" s="124">
        <f>ROUND((DB25*0.4+DC25*0.6),1)</f>
        <v>0</v>
      </c>
      <c r="DF25" s="125">
        <f>ROUND(MAX((DB25*0.4+DC25*0.6),(DB25*0.4+DD25*0.6)),1)</f>
        <v>0</v>
      </c>
      <c r="DG25" s="126" t="str">
        <f>IF(DF25&gt;=8.5,"A",IF(DF25&gt;=8,"B+",IF(DF25&gt;=7,"B",IF(DF25&gt;=6.5,"C+",IF(DF25&gt;=5.5,"C",IF(DF25&gt;=5,"D+",IF(DF25&gt;=4,"D","F")))))))</f>
        <v>F</v>
      </c>
      <c r="DH25" s="127">
        <f>IF(DG25="A",4,IF(DG25="B+",3.5,IF(DG25="B",3,IF(DG25="C+",2.5,IF(DG25="C",2,IF(DG25="D+",1.5,IF(DG25="D",1,0)))))))</f>
        <v>0</v>
      </c>
      <c r="DI25" s="127" t="str">
        <f>TEXT(DH25,"0.0")</f>
        <v>0.0</v>
      </c>
      <c r="DJ25" s="120">
        <v>2</v>
      </c>
      <c r="DK25" s="128"/>
      <c r="DL25" s="300">
        <f>BL25+BV25+CF25+CP25+CZ25+DJ25</f>
        <v>13</v>
      </c>
      <c r="DM25" s="294">
        <f>(BJ25*BL25+BT25*BV25+CD25*CF25+CN25*CP25+CX25*CZ25+DH25*DJ25)/DL25</f>
        <v>1.3461538461538463</v>
      </c>
      <c r="DN25" s="295" t="str">
        <f>TEXT(DM25,"0.00")</f>
        <v>1.35</v>
      </c>
      <c r="DO25" s="296" t="str">
        <f>IF(AND(DM25&lt;0.8),"Cảnh báo KQHT","Lên lớp")</f>
        <v>Lên lớp</v>
      </c>
      <c r="DP25" s="297">
        <f>BW25+CG25+CQ25+DA25+DK25</f>
        <v>7</v>
      </c>
      <c r="DQ25" s="298">
        <f xml:space="preserve"> (BT25*BW25+CD25*CG25+CN25*CQ25+CX25*DA25+DH25*DK25)/DP25</f>
        <v>1.6428571428571428</v>
      </c>
      <c r="DR25" s="296" t="str">
        <f>IF(AND(DQ25&lt;1.2),"Cảnh báo KQHT","Lên lớp")</f>
        <v>Lên lớp</v>
      </c>
      <c r="DS25" s="299"/>
    </row>
    <row r="26" spans="1:267" ht="18">
      <c r="A26" s="22">
        <v>14</v>
      </c>
      <c r="B26" s="22" t="s">
        <v>378</v>
      </c>
      <c r="C26" s="36" t="s">
        <v>417</v>
      </c>
      <c r="D26" s="53" t="s">
        <v>418</v>
      </c>
      <c r="E26" s="54" t="s">
        <v>419</v>
      </c>
      <c r="F26" s="410" t="s">
        <v>931</v>
      </c>
      <c r="G26" s="55" t="s">
        <v>420</v>
      </c>
      <c r="H26" s="37" t="s">
        <v>47</v>
      </c>
      <c r="I26" s="22" t="s">
        <v>631</v>
      </c>
      <c r="J26" s="22" t="s">
        <v>37</v>
      </c>
      <c r="K26" s="38" t="s">
        <v>38</v>
      </c>
      <c r="L26" s="372"/>
      <c r="M26" s="38"/>
      <c r="N26" s="38"/>
      <c r="O26" s="38"/>
      <c r="P26" s="38"/>
      <c r="Q26" s="38"/>
      <c r="R26" s="38"/>
      <c r="S26" s="38"/>
      <c r="T26" s="38"/>
      <c r="U26" s="38"/>
      <c r="V26" s="38"/>
      <c r="W26" s="38"/>
      <c r="X26" s="38"/>
      <c r="Y26" s="38"/>
      <c r="Z26" s="38"/>
      <c r="AA26" s="38"/>
      <c r="AB26" s="38"/>
      <c r="AC26" s="38"/>
      <c r="AD26" s="38"/>
      <c r="AE26" s="38"/>
      <c r="AF26" s="38"/>
      <c r="AG26" s="38"/>
      <c r="AH26" s="38"/>
      <c r="AI26" s="38"/>
      <c r="AJ26" s="38"/>
      <c r="AK26" s="38"/>
      <c r="AL26" s="38"/>
      <c r="AM26" s="38"/>
      <c r="AN26" s="38"/>
      <c r="AO26" s="38"/>
      <c r="AP26" s="38"/>
      <c r="AQ26" s="38"/>
      <c r="AR26" s="38"/>
      <c r="AS26" s="38"/>
      <c r="AT26" s="38"/>
      <c r="AU26" s="38"/>
      <c r="AV26" s="6">
        <v>6</v>
      </c>
      <c r="AW26" s="3" t="str">
        <f>IF(AV26&gt;=8.5,"A",IF(AV26&gt;=8,"B+",IF(AV26&gt;=7,"B",IF(AV26&gt;=6.5,"C+",IF(AV26&gt;=5.5,"C",IF(AV26&gt;=5,"D+",IF(AV26&gt;=4,"D","F")))))))</f>
        <v>C</v>
      </c>
      <c r="AX26" s="4">
        <f>IF(AW26="A",4,IF(AW26="B+",3.5,IF(AW26="B",3,IF(AW26="C+",2.5,IF(AW26="C",2,IF(AW26="D+",1.5,IF(AW26="D",1,0)))))))</f>
        <v>2</v>
      </c>
      <c r="AY26" s="13" t="str">
        <f>TEXT(AX26,"0.0")</f>
        <v>2.0</v>
      </c>
      <c r="AZ26" s="104"/>
      <c r="BA26" s="3" t="str">
        <f>IF(AZ26&gt;=8.5,"A",IF(AZ26&gt;=8,"B+",IF(AZ26&gt;=7,"B",IF(AZ26&gt;=6.5,"C+",IF(AZ26&gt;=5.5,"C",IF(AZ26&gt;=5,"D+",IF(AZ26&gt;=4,"D","F")))))))</f>
        <v>F</v>
      </c>
      <c r="BB26" s="4">
        <f>IF(BA26="A",4,IF(BA26="B+",3.5,IF(BA26="B",3,IF(BA26="C+",2.5,IF(BA26="C",2,IF(BA26="D+",1.5,IF(BA26="D",1,0)))))))</f>
        <v>0</v>
      </c>
      <c r="BC26" s="122" t="str">
        <f>TEXT(BB26,"0.0")</f>
        <v>0.0</v>
      </c>
      <c r="BD26" s="271">
        <v>3.3</v>
      </c>
      <c r="BE26" s="230"/>
      <c r="BF26" s="230"/>
      <c r="BG26" s="116">
        <f>ROUND((BD26*0.4+BE26*0.6),1)</f>
        <v>1.3</v>
      </c>
      <c r="BH26" s="117">
        <f>ROUND(MAX((BD26*0.4+BE26*0.6),(BD26*0.4+BF26*0.6)),1)</f>
        <v>1.3</v>
      </c>
      <c r="BI26" s="118" t="str">
        <f>IF(BH26&gt;=8.5,"A",IF(BH26&gt;=8,"B+",IF(BH26&gt;=7,"B",IF(BH26&gt;=6.5,"C+",IF(BH26&gt;=5.5,"C",IF(BH26&gt;=5,"D+",IF(BH26&gt;=4,"D","F")))))))</f>
        <v>F</v>
      </c>
      <c r="BJ26" s="119">
        <f>IF(BI26="A",4,IF(BI26="B+",3.5,IF(BI26="B",3,IF(BI26="C+",2.5,IF(BI26="C",2,IF(BI26="D+",1.5,IF(BI26="D",1,0)))))))</f>
        <v>0</v>
      </c>
      <c r="BK26" s="119" t="str">
        <f>TEXT(BJ26,"0.0")</f>
        <v>0.0</v>
      </c>
      <c r="BL26" s="137">
        <v>4</v>
      </c>
      <c r="BM26" s="138"/>
      <c r="BN26" s="200">
        <v>5.3</v>
      </c>
      <c r="BO26" s="226"/>
      <c r="BP26" s="226"/>
      <c r="BQ26" s="116">
        <f>ROUND((BN26*0.4+BO26*0.6),1)</f>
        <v>2.1</v>
      </c>
      <c r="BR26" s="117">
        <f>ROUND(MAX((BN26*0.4+BO26*0.6),(BN26*0.4+BP26*0.6)),1)</f>
        <v>2.1</v>
      </c>
      <c r="BS26" s="118" t="str">
        <f>IF(BR26&gt;=8.5,"A",IF(BR26&gt;=8,"B+",IF(BR26&gt;=7,"B",IF(BR26&gt;=6.5,"C+",IF(BR26&gt;=5.5,"C",IF(BR26&gt;=5,"D+",IF(BR26&gt;=4,"D","F")))))))</f>
        <v>F</v>
      </c>
      <c r="BT26" s="119">
        <f>IF(BS26="A",4,IF(BS26="B+",3.5,IF(BS26="B",3,IF(BS26="C+",2.5,IF(BS26="C",2,IF(BS26="D+",1.5,IF(BS26="D",1,0)))))))</f>
        <v>0</v>
      </c>
      <c r="BU26" s="119" t="str">
        <f>TEXT(BT26,"0.0")</f>
        <v>0.0</v>
      </c>
      <c r="BV26" s="137">
        <v>2</v>
      </c>
      <c r="BW26" s="138"/>
      <c r="BX26" s="148">
        <v>6.7</v>
      </c>
      <c r="BY26" s="236"/>
      <c r="BZ26" s="236"/>
      <c r="CA26" s="116">
        <f>ROUND((BX26*0.4+BY26*0.6),1)</f>
        <v>2.7</v>
      </c>
      <c r="CB26" s="117">
        <f>ROUND(MAX((BX26*0.4+BY26*0.6),(BX26*0.4+BZ26*0.6)),1)</f>
        <v>2.7</v>
      </c>
      <c r="CC26" s="118" t="str">
        <f>IF(CB26&gt;=8.5,"A",IF(CB26&gt;=8,"B+",IF(CB26&gt;=7,"B",IF(CB26&gt;=6.5,"C+",IF(CB26&gt;=5.5,"C",IF(CB26&gt;=5,"D+",IF(CB26&gt;=4,"D","F")))))))</f>
        <v>F</v>
      </c>
      <c r="CD26" s="119">
        <f>IF(CC26="A",4,IF(CC26="B+",3.5,IF(CC26="B",3,IF(CC26="C+",2.5,IF(CC26="C",2,IF(CC26="D+",1.5,IF(CC26="D",1,0)))))))</f>
        <v>0</v>
      </c>
      <c r="CE26" s="119" t="str">
        <f>TEXT(CD26,"0.0")</f>
        <v>0.0</v>
      </c>
      <c r="CF26" s="137">
        <v>1</v>
      </c>
      <c r="CG26" s="138"/>
      <c r="CH26" s="212">
        <v>6</v>
      </c>
      <c r="CI26" s="232"/>
      <c r="CJ26" s="232"/>
      <c r="CK26" s="116">
        <f>ROUND((CH26*0.4+CI26*0.6),1)</f>
        <v>2.4</v>
      </c>
      <c r="CL26" s="117">
        <f>ROUND(MAX((CH26*0.4+CI26*0.6),(CH26*0.4+CJ26*0.6)),1)</f>
        <v>2.4</v>
      </c>
      <c r="CM26" s="118" t="str">
        <f>IF(CL26&gt;=8.5,"A",IF(CL26&gt;=8,"B+",IF(CL26&gt;=7,"B",IF(CL26&gt;=6.5,"C+",IF(CL26&gt;=5.5,"C",IF(CL26&gt;=5,"D+",IF(CL26&gt;=4,"D","F")))))))</f>
        <v>F</v>
      </c>
      <c r="CN26" s="119">
        <f>IF(CM26="A",4,IF(CM26="B+",3.5,IF(CM26="B",3,IF(CM26="C+",2.5,IF(CM26="C",2,IF(CM26="D+",1.5,IF(CM26="D",1,0)))))))</f>
        <v>0</v>
      </c>
      <c r="CO26" s="119" t="str">
        <f>TEXT(CN26,"0.0")</f>
        <v>0.0</v>
      </c>
      <c r="CP26" s="137">
        <v>2</v>
      </c>
      <c r="CQ26" s="138"/>
      <c r="CR26" s="254">
        <v>0</v>
      </c>
      <c r="CS26" s="321"/>
      <c r="CT26" s="321"/>
      <c r="CU26" s="116">
        <f>ROUND((CR26*0.4+CS26*0.6),1)</f>
        <v>0</v>
      </c>
      <c r="CV26" s="117">
        <f>ROUND(MAX((CR26*0.4+CS26*0.6),(CR26*0.4+CT26*0.6)),1)</f>
        <v>0</v>
      </c>
      <c r="CW26" s="118" t="str">
        <f>IF(CV26&gt;=8.5,"A",IF(CV26&gt;=8,"B+",IF(CV26&gt;=7,"B",IF(CV26&gt;=6.5,"C+",IF(CV26&gt;=5.5,"C",IF(CV26&gt;=5,"D+",IF(CV26&gt;=4,"D","F")))))))</f>
        <v>F</v>
      </c>
      <c r="CX26" s="119">
        <f>IF(CW26="A",4,IF(CW26="B+",3.5,IF(CW26="B",3,IF(CW26="C+",2.5,IF(CW26="C",2,IF(CW26="D+",1.5,IF(CW26="D",1,0)))))))</f>
        <v>0</v>
      </c>
      <c r="CY26" s="119" t="str">
        <f>TEXT(CX26,"0.0")</f>
        <v>0.0</v>
      </c>
      <c r="CZ26" s="137">
        <v>2</v>
      </c>
      <c r="DA26" s="268"/>
      <c r="DB26" s="148"/>
      <c r="DC26" s="239"/>
      <c r="DD26" s="239"/>
      <c r="DE26" s="116">
        <f>ROUND((DB26*0.4+DC26*0.6),1)</f>
        <v>0</v>
      </c>
      <c r="DF26" s="117">
        <f>ROUND(MAX((DB26*0.4+DC26*0.6),(DB26*0.4+DD26*0.6)),1)</f>
        <v>0</v>
      </c>
      <c r="DG26" s="118" t="str">
        <f>IF(DF26&gt;=8.5,"A",IF(DF26&gt;=8,"B+",IF(DF26&gt;=7,"B",IF(DF26&gt;=6.5,"C+",IF(DF26&gt;=5.5,"C",IF(DF26&gt;=5,"D+",IF(DF26&gt;=4,"D","F")))))))</f>
        <v>F</v>
      </c>
      <c r="DH26" s="119">
        <f>IF(DG26="A",4,IF(DG26="B+",3.5,IF(DG26="B",3,IF(DG26="C+",2.5,IF(DG26="C",2,IF(DG26="D+",1.5,IF(DG26="D",1,0)))))))</f>
        <v>0</v>
      </c>
      <c r="DI26" s="119" t="str">
        <f>TEXT(DH26,"0.0")</f>
        <v>0.0</v>
      </c>
      <c r="DJ26" s="137">
        <v>2</v>
      </c>
      <c r="DK26" s="138"/>
      <c r="DL26" s="301">
        <f>BL26+BV26+CF26+CP26+CZ26+DJ26</f>
        <v>13</v>
      </c>
      <c r="DM26" s="310">
        <f>(BJ26*BL26+BT26*BV26+CD26*CF26+CN26*CP26+CX26*CZ26+DH26*DJ26)/DL26</f>
        <v>0</v>
      </c>
      <c r="DN26" s="312" t="str">
        <f>TEXT(DM26,"0.00")</f>
        <v>0.00</v>
      </c>
      <c r="DO26" s="400" t="str">
        <f>IF(AND(DM26&lt;0.8),"Cảnh báo KQHT","Lên lớp")</f>
        <v>Cảnh báo KQHT</v>
      </c>
      <c r="DP26" s="297">
        <f>BM26+BW26+CG26+CQ26+DA26+DK26</f>
        <v>0</v>
      </c>
      <c r="DQ26" s="298" t="e">
        <f xml:space="preserve"> (BM26*BJ26+BT26*BW26+CD26*CG26+CN26*CQ26+CX26*DA26+DH26*DK26)/DP26</f>
        <v>#DIV/0!</v>
      </c>
      <c r="DR26" s="296" t="e">
        <f>IF(AND(DQ26&lt;1.2),"Cảnh báo KQHT","Lên lớp")</f>
        <v>#DIV/0!</v>
      </c>
      <c r="DT26" s="212"/>
      <c r="DU26" s="225"/>
      <c r="DV26" s="130"/>
      <c r="DW26" s="116">
        <f>ROUND((DT26*0.4+DU26*0.6),1)</f>
        <v>0</v>
      </c>
      <c r="DX26" s="117">
        <f>ROUND(MAX((DT26*0.4+DU26*0.6),(DT26*0.4+DV26*0.6)),1)</f>
        <v>0</v>
      </c>
      <c r="DY26" s="118" t="str">
        <f>IF(DX26&gt;=8.5,"A",IF(DX26&gt;=8,"B+",IF(DX26&gt;=7,"B",IF(DX26&gt;=6.5,"C+",IF(DX26&gt;=5.5,"C",IF(DX26&gt;=5,"D+",IF(DX26&gt;=4,"D","F")))))))</f>
        <v>F</v>
      </c>
      <c r="DZ26" s="119">
        <f>IF(DY26="A",4,IF(DY26="B+",3.5,IF(DY26="B",3,IF(DY26="C+",2.5,IF(DY26="C",2,IF(DY26="D+",1.5,IF(DY26="D",1,0)))))))</f>
        <v>0</v>
      </c>
      <c r="EA26" s="119" t="str">
        <f>TEXT(DZ26,"0.0")</f>
        <v>0.0</v>
      </c>
      <c r="EB26" s="137">
        <v>3</v>
      </c>
      <c r="EC26" s="138"/>
      <c r="ED26" s="129"/>
      <c r="EE26" s="130"/>
      <c r="EF26" s="130"/>
      <c r="EG26" s="130"/>
      <c r="EH26" s="130"/>
      <c r="EI26" s="130"/>
      <c r="EJ26" s="130"/>
      <c r="EK26" s="130"/>
      <c r="EL26" s="137">
        <v>3</v>
      </c>
      <c r="EM26" s="131"/>
      <c r="EN26" s="129"/>
      <c r="EO26" s="130"/>
      <c r="EP26" s="130"/>
      <c r="EQ26" s="130"/>
      <c r="ER26" s="130"/>
      <c r="ES26" s="130"/>
      <c r="ET26" s="130"/>
      <c r="EU26" s="130"/>
      <c r="EV26" s="137">
        <v>3</v>
      </c>
      <c r="EW26" s="131"/>
      <c r="EX26" s="129"/>
      <c r="EY26" s="130"/>
      <c r="EZ26" s="130"/>
      <c r="FA26" s="130"/>
      <c r="FB26" s="130"/>
      <c r="FC26" s="130"/>
      <c r="FD26" s="130"/>
      <c r="FE26" s="130"/>
      <c r="FF26" s="137">
        <v>3</v>
      </c>
      <c r="FG26" s="131"/>
    </row>
    <row r="27" spans="1:267" ht="18">
      <c r="A27" s="22">
        <v>22</v>
      </c>
      <c r="B27" s="22" t="s">
        <v>378</v>
      </c>
      <c r="C27" s="36" t="s">
        <v>443</v>
      </c>
      <c r="D27" s="40" t="s">
        <v>444</v>
      </c>
      <c r="E27" s="41" t="s">
        <v>437</v>
      </c>
      <c r="F27" s="411" t="s">
        <v>934</v>
      </c>
      <c r="G27" s="37" t="s">
        <v>445</v>
      </c>
      <c r="H27" s="37" t="s">
        <v>36</v>
      </c>
      <c r="I27" s="37" t="s">
        <v>67</v>
      </c>
      <c r="J27" s="22" t="s">
        <v>37</v>
      </c>
      <c r="K27" s="38" t="s">
        <v>38</v>
      </c>
      <c r="L27" s="372"/>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8"/>
      <c r="AL27" s="38"/>
      <c r="AM27" s="38"/>
      <c r="AN27" s="38"/>
      <c r="AO27" s="38"/>
      <c r="AP27" s="38"/>
      <c r="AQ27" s="38"/>
      <c r="AR27" s="38"/>
      <c r="AS27" s="38"/>
      <c r="AT27" s="38"/>
      <c r="AU27" s="38"/>
      <c r="AV27" s="6"/>
      <c r="AW27" s="3" t="str">
        <f>IF(AV27&gt;=8.5,"A",IF(AV27&gt;=8,"B+",IF(AV27&gt;=7,"B",IF(AV27&gt;=6.5,"C+",IF(AV27&gt;=5.5,"C",IF(AV27&gt;=5,"D+",IF(AV27&gt;=4,"D","F")))))))</f>
        <v>F</v>
      </c>
      <c r="AX27" s="4">
        <f>IF(AW27="A",4,IF(AW27="B+",3.5,IF(AW27="B",3,IF(AW27="C+",2.5,IF(AW27="C",2,IF(AW27="D+",1.5,IF(AW27="D",1,0)))))))</f>
        <v>0</v>
      </c>
      <c r="AY27" s="13" t="str">
        <f>TEXT(AX27,"0.0")</f>
        <v>0.0</v>
      </c>
      <c r="AZ27" s="104"/>
      <c r="BA27" s="3" t="str">
        <f>IF(AZ27&gt;=8.5,"A",IF(AZ27&gt;=8,"B+",IF(AZ27&gt;=7,"B",IF(AZ27&gt;=6.5,"C+",IF(AZ27&gt;=5.5,"C",IF(AZ27&gt;=5,"D+",IF(AZ27&gt;=4,"D","F")))))))</f>
        <v>F</v>
      </c>
      <c r="BB27" s="4">
        <f>IF(BA27="A",4,IF(BA27="B+",3.5,IF(BA27="B",3,IF(BA27="C+",2.5,IF(BA27="C",2,IF(BA27="D+",1.5,IF(BA27="D",1,0)))))))</f>
        <v>0</v>
      </c>
      <c r="BC27" s="122" t="str">
        <f>TEXT(BB27,"0.0")</f>
        <v>0.0</v>
      </c>
      <c r="BD27" s="271">
        <v>2</v>
      </c>
      <c r="BE27" s="230"/>
      <c r="BF27" s="230"/>
      <c r="BG27" s="116">
        <f>ROUND((BD27*0.4+BE27*0.6),1)</f>
        <v>0.8</v>
      </c>
      <c r="BH27" s="117">
        <f>ROUND(MAX((BD27*0.4+BE27*0.6),(BD27*0.4+BF27*0.6)),1)</f>
        <v>0.8</v>
      </c>
      <c r="BI27" s="118" t="str">
        <f>IF(BH27&gt;=8.5,"A",IF(BH27&gt;=8,"B+",IF(BH27&gt;=7,"B",IF(BH27&gt;=6.5,"C+",IF(BH27&gt;=5.5,"C",IF(BH27&gt;=5,"D+",IF(BH27&gt;=4,"D","F")))))))</f>
        <v>F</v>
      </c>
      <c r="BJ27" s="119">
        <f>IF(BI27="A",4,IF(BI27="B+",3.5,IF(BI27="B",3,IF(BI27="C+",2.5,IF(BI27="C",2,IF(BI27="D+",1.5,IF(BI27="D",1,0)))))))</f>
        <v>0</v>
      </c>
      <c r="BK27" s="119" t="str">
        <f>TEXT(BJ27,"0.0")</f>
        <v>0.0</v>
      </c>
      <c r="BL27" s="137">
        <v>4</v>
      </c>
      <c r="BM27" s="138"/>
      <c r="BN27" s="201">
        <v>1.3</v>
      </c>
      <c r="BO27" s="225"/>
      <c r="BP27" s="225"/>
      <c r="BQ27" s="116">
        <f>ROUND((BN27*0.4+BO27*0.6),1)</f>
        <v>0.5</v>
      </c>
      <c r="BR27" s="117">
        <f>ROUND(MAX((BN27*0.4+BO27*0.6),(BN27*0.4+BP27*0.6)),1)</f>
        <v>0.5</v>
      </c>
      <c r="BS27" s="118" t="str">
        <f>IF(BR27&gt;=8.5,"A",IF(BR27&gt;=8,"B+",IF(BR27&gt;=7,"B",IF(BR27&gt;=6.5,"C+",IF(BR27&gt;=5.5,"C",IF(BR27&gt;=5,"D+",IF(BR27&gt;=4,"D","F")))))))</f>
        <v>F</v>
      </c>
      <c r="BT27" s="119">
        <f>IF(BS27="A",4,IF(BS27="B+",3.5,IF(BS27="B",3,IF(BS27="C+",2.5,IF(BS27="C",2,IF(BS27="D+",1.5,IF(BS27="D",1,0)))))))</f>
        <v>0</v>
      </c>
      <c r="BU27" s="119" t="str">
        <f>TEXT(BT27,"0.0")</f>
        <v>0.0</v>
      </c>
      <c r="BV27" s="137">
        <v>2</v>
      </c>
      <c r="BW27" s="138"/>
      <c r="BX27" s="171">
        <v>0</v>
      </c>
      <c r="BY27" s="189"/>
      <c r="BZ27" s="189"/>
      <c r="CA27" s="116">
        <f>ROUND((BX27*0.4+BY27*0.6),1)</f>
        <v>0</v>
      </c>
      <c r="CB27" s="117">
        <f>ROUND(MAX((BX27*0.4+BY27*0.6),(BX27*0.4+BZ27*0.6)),1)</f>
        <v>0</v>
      </c>
      <c r="CC27" s="118" t="str">
        <f>IF(CB27&gt;=8.5,"A",IF(CB27&gt;=8,"B+",IF(CB27&gt;=7,"B",IF(CB27&gt;=6.5,"C+",IF(CB27&gt;=5.5,"C",IF(CB27&gt;=5,"D+",IF(CB27&gt;=4,"D","F")))))))</f>
        <v>F</v>
      </c>
      <c r="CD27" s="119">
        <f>IF(CC27="A",4,IF(CC27="B+",3.5,IF(CC27="B",3,IF(CC27="C+",2.5,IF(CC27="C",2,IF(CC27="D+",1.5,IF(CC27="D",1,0)))))))</f>
        <v>0</v>
      </c>
      <c r="CE27" s="119" t="str">
        <f>TEXT(CD27,"0.0")</f>
        <v>0.0</v>
      </c>
      <c r="CF27" s="137">
        <v>1</v>
      </c>
      <c r="CG27" s="138"/>
      <c r="CH27" s="247">
        <v>1.3</v>
      </c>
      <c r="CI27" s="230"/>
      <c r="CJ27" s="230"/>
      <c r="CK27" s="116">
        <f>ROUND((CH27*0.4+CI27*0.6),1)</f>
        <v>0.5</v>
      </c>
      <c r="CL27" s="117">
        <f>ROUND(MAX((CH27*0.4+CI27*0.6),(CH27*0.4+CJ27*0.6)),1)</f>
        <v>0.5</v>
      </c>
      <c r="CM27" s="118" t="str">
        <f>IF(CL27&gt;=8.5,"A",IF(CL27&gt;=8,"B+",IF(CL27&gt;=7,"B",IF(CL27&gt;=6.5,"C+",IF(CL27&gt;=5.5,"C",IF(CL27&gt;=5,"D+",IF(CL27&gt;=4,"D","F")))))))</f>
        <v>F</v>
      </c>
      <c r="CN27" s="119">
        <f>IF(CM27="A",4,IF(CM27="B+",3.5,IF(CM27="B",3,IF(CM27="C+",2.5,IF(CM27="C",2,IF(CM27="D+",1.5,IF(CM27="D",1,0)))))))</f>
        <v>0</v>
      </c>
      <c r="CO27" s="119" t="str">
        <f>TEXT(CN27,"0.0")</f>
        <v>0.0</v>
      </c>
      <c r="CP27" s="137">
        <v>2</v>
      </c>
      <c r="CQ27" s="138"/>
      <c r="CR27" s="254">
        <v>0</v>
      </c>
      <c r="CS27" s="321"/>
      <c r="CT27" s="321"/>
      <c r="CU27" s="116">
        <f>ROUND((CR27*0.4+CS27*0.6),1)</f>
        <v>0</v>
      </c>
      <c r="CV27" s="117">
        <f>ROUND(MAX((CR27*0.4+CS27*0.6),(CR27*0.4+CT27*0.6)),1)</f>
        <v>0</v>
      </c>
      <c r="CW27" s="118" t="str">
        <f>IF(CV27&gt;=8.5,"A",IF(CV27&gt;=8,"B+",IF(CV27&gt;=7,"B",IF(CV27&gt;=6.5,"C+",IF(CV27&gt;=5.5,"C",IF(CV27&gt;=5,"D+",IF(CV27&gt;=4,"D","F")))))))</f>
        <v>F</v>
      </c>
      <c r="CX27" s="119">
        <f>IF(CW27="A",4,IF(CW27="B+",3.5,IF(CW27="B",3,IF(CW27="C+",2.5,IF(CW27="C",2,IF(CW27="D+",1.5,IF(CW27="D",1,0)))))))</f>
        <v>0</v>
      </c>
      <c r="CY27" s="119" t="str">
        <f>TEXT(CX27,"0.0")</f>
        <v>0.0</v>
      </c>
      <c r="CZ27" s="137">
        <v>2</v>
      </c>
      <c r="DA27" s="268"/>
      <c r="DB27" s="148"/>
      <c r="DC27" s="239"/>
      <c r="DD27" s="239"/>
      <c r="DE27" s="116">
        <f>ROUND((DB27*0.4+DC27*0.6),1)</f>
        <v>0</v>
      </c>
      <c r="DF27" s="117">
        <f>ROUND(MAX((DB27*0.4+DC27*0.6),(DB27*0.4+DD27*0.6)),1)</f>
        <v>0</v>
      </c>
      <c r="DG27" s="118" t="str">
        <f>IF(DF27&gt;=8.5,"A",IF(DF27&gt;=8,"B+",IF(DF27&gt;=7,"B",IF(DF27&gt;=6.5,"C+",IF(DF27&gt;=5.5,"C",IF(DF27&gt;=5,"D+",IF(DF27&gt;=4,"D","F")))))))</f>
        <v>F</v>
      </c>
      <c r="DH27" s="119">
        <f>IF(DG27="A",4,IF(DG27="B+",3.5,IF(DG27="B",3,IF(DG27="C+",2.5,IF(DG27="C",2,IF(DG27="D+",1.5,IF(DG27="D",1,0)))))))</f>
        <v>0</v>
      </c>
      <c r="DI27" s="119" t="str">
        <f>TEXT(DH27,"0.0")</f>
        <v>0.0</v>
      </c>
      <c r="DJ27" s="137">
        <v>2</v>
      </c>
      <c r="DK27" s="138"/>
      <c r="DL27" s="301">
        <f>BL27+BV27+CF27+CP27+CZ27+DJ27</f>
        <v>13</v>
      </c>
      <c r="DM27" s="310">
        <f>(BJ27*BL27+BT27*BV27+CD27*CF27+CN27*CP27+CX27*CZ27+DH27*DJ27)/DL27</f>
        <v>0</v>
      </c>
      <c r="DN27" s="312" t="str">
        <f>TEXT(DM27,"0.00")</f>
        <v>0.00</v>
      </c>
      <c r="DO27" s="400" t="str">
        <f>IF(AND(DM27&lt;0.8),"Cảnh báo KQHT","Lên lớp")</f>
        <v>Cảnh báo KQHT</v>
      </c>
      <c r="DP27" s="297">
        <f>BM27+BW27+CG27+CQ27+DA27+DK27</f>
        <v>0</v>
      </c>
      <c r="DQ27" s="298" t="e">
        <f xml:space="preserve"> (BM27*BJ27+BT27*BW27+CD27*CG27+CN27*CQ27+CX27*DA27+DH27*DK27)/DP27</f>
        <v>#DIV/0!</v>
      </c>
      <c r="DR27" s="296" t="e">
        <f>IF(AND(DQ27&lt;1.2),"Cảnh báo KQHT","Lên lớp")</f>
        <v>#DIV/0!</v>
      </c>
      <c r="DT27" s="212"/>
      <c r="DU27" s="225"/>
      <c r="DV27" s="130"/>
      <c r="DW27" s="116">
        <f>ROUND((DT27*0.4+DU27*0.6),1)</f>
        <v>0</v>
      </c>
      <c r="DX27" s="117">
        <f>ROUND(MAX((DT27*0.4+DU27*0.6),(DT27*0.4+DV27*0.6)),1)</f>
        <v>0</v>
      </c>
      <c r="DY27" s="118" t="str">
        <f>IF(DX27&gt;=8.5,"A",IF(DX27&gt;=8,"B+",IF(DX27&gt;=7,"B",IF(DX27&gt;=6.5,"C+",IF(DX27&gt;=5.5,"C",IF(DX27&gt;=5,"D+",IF(DX27&gt;=4,"D","F")))))))</f>
        <v>F</v>
      </c>
      <c r="DZ27" s="119">
        <f>IF(DY27="A",4,IF(DY27="B+",3.5,IF(DY27="B",3,IF(DY27="C+",2.5,IF(DY27="C",2,IF(DY27="D+",1.5,IF(DY27="D",1,0)))))))</f>
        <v>0</v>
      </c>
      <c r="EA27" s="119" t="str">
        <f>TEXT(DZ27,"0.0")</f>
        <v>0.0</v>
      </c>
      <c r="EB27" s="137">
        <v>3</v>
      </c>
      <c r="EC27" s="138"/>
      <c r="ED27" s="129"/>
      <c r="EE27" s="130"/>
      <c r="EF27" s="130"/>
      <c r="EG27" s="130"/>
      <c r="EH27" s="130"/>
      <c r="EI27" s="130"/>
      <c r="EJ27" s="130"/>
      <c r="EK27" s="130"/>
      <c r="EL27" s="137">
        <v>3</v>
      </c>
      <c r="EM27" s="131"/>
      <c r="EN27" s="129"/>
      <c r="EO27" s="130"/>
      <c r="EP27" s="130"/>
      <c r="EQ27" s="130"/>
      <c r="ER27" s="130"/>
      <c r="ES27" s="130"/>
      <c r="ET27" s="130"/>
      <c r="EU27" s="130"/>
      <c r="EV27" s="137">
        <v>3</v>
      </c>
      <c r="EW27" s="131"/>
      <c r="EX27" s="129"/>
      <c r="EY27" s="130"/>
      <c r="EZ27" s="130"/>
      <c r="FA27" s="130"/>
      <c r="FB27" s="130"/>
      <c r="FC27" s="130"/>
      <c r="FD27" s="130"/>
      <c r="FE27" s="130"/>
      <c r="FF27" s="137">
        <v>3</v>
      </c>
      <c r="FG27" s="131"/>
    </row>
  </sheetData>
  <autoFilter ref="A1:GB20"/>
  <conditionalFormatting sqref="AV25:AX27 AZ25:BB27 AV23:AX23 AZ23:BB23 AV1:BC1 AV2:AX20 AZ2:BB20">
    <cfRule type="cellIs" dxfId="77" priority="36" stopIfTrue="1" operator="lessThan">
      <formula>4.95</formula>
    </cfRule>
  </conditionalFormatting>
  <conditionalFormatting sqref="BR25:BR27 CL25:CL27 BH25:BH27 DF25:DF27 CV25:CV27 DX26:DX27 CB25:CB27 BR23 CB23 CL23 BH23 DF23 CV23 DX23 FB23 EH23 ER23 FL23 FB1:FG1 BR2:BR20 CB2:CB20 CL2:CL20 BH2:BH20 DF2:DF20 DF1:DK1 AV1:BC1 BR1:BU1 CB1:CE1 CL1:CO1 BH1:BK1 CV1:DA1 CV2:CV20 DX1:EC1 DX2:DX20 EH1:EM1 ER1:EU1 FB2:FB20 EH2:EH20 ER2:ER20 FL1:FQ1 FL2:FL20">
    <cfRule type="cellIs" dxfId="76" priority="35" operator="lessThan">
      <formula>3.95</formula>
    </cfRule>
  </conditionalFormatting>
  <conditionalFormatting sqref="AW25:AX27 BA25:BB27 AW23:AX23 BA23:BB23 AY1 AW2:AX20 BA2:BB20 BC1">
    <cfRule type="cellIs" dxfId="75" priority="32" stopIfTrue="1" operator="lessThan">
      <formula>4.95</formula>
    </cfRule>
    <cfRule type="cellIs" dxfId="74" priority="33" stopIfTrue="1" operator="lessThan">
      <formula>4.95</formula>
    </cfRule>
    <cfRule type="cellIs" dxfId="73" priority="34" stopIfTrue="1" operator="lessThan">
      <formula>4.95</formula>
    </cfRule>
  </conditionalFormatting>
  <conditionalFormatting sqref="AW25:AW27 BA25:BA27 AW23 BA23 AW1:AW20 BA1:BA20">
    <cfRule type="containsText" dxfId="72" priority="30" stopIfTrue="1" operator="containsText" text="f">
      <formula>NOT(ISERROR(SEARCH("f",AW1)))</formula>
    </cfRule>
    <cfRule type="containsText" dxfId="71" priority="31" stopIfTrue="1" operator="containsText" text="f">
      <formula>NOT(ISERROR(SEARCH("f",AW1)))</formula>
    </cfRule>
  </conditionalFormatting>
  <conditionalFormatting sqref="AX25:AX27 BB25:BB27 AX23 BB23 AX1:AZ1 AX2:AX20 BB2:BB20 BB1:BC1 AV1">
    <cfRule type="cellIs" dxfId="70" priority="29" stopIfTrue="1" operator="greaterThan">
      <formula>0</formula>
    </cfRule>
  </conditionalFormatting>
  <conditionalFormatting sqref="GG1:GL1 GG2:GG20">
    <cfRule type="cellIs" dxfId="69" priority="7" operator="lessThan">
      <formula>3.95</formula>
    </cfRule>
  </conditionalFormatting>
  <conditionalFormatting sqref="GQ1:GV1 GQ2:GQ20">
    <cfRule type="cellIs" dxfId="68" priority="6" operator="lessThan">
      <formula>3.95</formula>
    </cfRule>
  </conditionalFormatting>
  <conditionalFormatting sqref="HA1:HF1 HA2:HA20">
    <cfRule type="cellIs" dxfId="67" priority="5" operator="lessThan">
      <formula>3.95</formula>
    </cfRule>
  </conditionalFormatting>
  <conditionalFormatting sqref="HK1:HP1 HK2:HK20">
    <cfRule type="cellIs" dxfId="66" priority="4" operator="lessThan">
      <formula>3.95</formula>
    </cfRule>
  </conditionalFormatting>
  <conditionalFormatting sqref="HU1:HZ1 HU2:HU20">
    <cfRule type="cellIs" dxfId="65" priority="3" operator="lessThan">
      <formula>3.95</formula>
    </cfRule>
  </conditionalFormatting>
  <conditionalFormatting sqref="IE1:IJ1 IE2:IE20">
    <cfRule type="cellIs" dxfId="64" priority="2" operator="lessThan">
      <formula>3.95</formula>
    </cfRule>
  </conditionalFormatting>
  <conditionalFormatting sqref="IO2:IO20">
    <cfRule type="cellIs" dxfId="63" priority="1" operator="lessThan">
      <formula>3.95</formula>
    </cfRule>
  </conditionalFormatting>
  <pageMargins left="0.7" right="0.7" top="0.75" bottom="0.75" header="0.3" footer="0.3"/>
  <pageSetup paperSize="9" orientation="portrait" verticalDpi="0" r:id="rId1"/>
</worksheet>
</file>

<file path=xl/worksheets/sheet9.xml><?xml version="1.0" encoding="utf-8"?>
<worksheet xmlns="http://schemas.openxmlformats.org/spreadsheetml/2006/main" xmlns:r="http://schemas.openxmlformats.org/officeDocument/2006/relationships">
  <dimension ref="A1:X24"/>
  <sheetViews>
    <sheetView workbookViewId="0">
      <selection activeCell="H2" sqref="H1:I1048576"/>
    </sheetView>
  </sheetViews>
  <sheetFormatPr defaultRowHeight="15"/>
  <cols>
    <col min="1" max="1" width="5" customWidth="1"/>
    <col min="2" max="2" width="9" customWidth="1"/>
    <col min="3" max="3" width="16" customWidth="1"/>
    <col min="4" max="4" width="23.5703125" customWidth="1"/>
    <col min="6" max="6" width="10.28515625" hidden="1" customWidth="1"/>
    <col min="7" max="7" width="12.7109375" customWidth="1"/>
    <col min="8" max="8" width="10.85546875" hidden="1" customWidth="1"/>
    <col min="9" max="9" width="24.28515625" hidden="1" customWidth="1"/>
    <col min="10" max="10" width="41.42578125" customWidth="1"/>
    <col min="11" max="17" width="5.140625" customWidth="1"/>
    <col min="18" max="18" width="4.7109375" customWidth="1"/>
    <col min="19" max="19" width="4.42578125" customWidth="1"/>
    <col min="20" max="24" width="4.7109375" customWidth="1"/>
  </cols>
  <sheetData>
    <row r="1" spans="1:24" s="199" customFormat="1" ht="18.75">
      <c r="A1" s="630" t="s">
        <v>693</v>
      </c>
      <c r="B1" s="630"/>
      <c r="C1" s="630"/>
      <c r="D1" s="630"/>
      <c r="E1" s="630"/>
      <c r="F1" s="630"/>
      <c r="G1" s="630"/>
      <c r="H1" s="630"/>
      <c r="I1" s="630"/>
      <c r="J1" s="630"/>
      <c r="K1" s="630"/>
      <c r="L1" s="630"/>
      <c r="M1" s="630"/>
      <c r="N1" s="630"/>
      <c r="O1" s="630"/>
      <c r="P1" s="630"/>
      <c r="Q1" s="630"/>
    </row>
    <row r="2" spans="1:24" ht="16.5">
      <c r="A2" s="172"/>
      <c r="B2" s="173"/>
      <c r="C2" s="173"/>
      <c r="D2" s="173"/>
      <c r="E2" s="173"/>
      <c r="F2" s="173"/>
      <c r="G2" s="172"/>
      <c r="H2" s="172"/>
      <c r="I2" s="172"/>
      <c r="J2" s="172"/>
      <c r="K2" s="174">
        <f>SUM(L2:X2)</f>
        <v>30</v>
      </c>
      <c r="L2" s="174">
        <v>1</v>
      </c>
      <c r="M2" s="174">
        <v>2</v>
      </c>
      <c r="N2" s="174">
        <v>3</v>
      </c>
      <c r="O2" s="174">
        <v>2</v>
      </c>
      <c r="P2" s="174">
        <v>2</v>
      </c>
      <c r="Q2" s="174">
        <v>1</v>
      </c>
      <c r="R2" s="176">
        <v>2</v>
      </c>
      <c r="S2" s="176">
        <v>2</v>
      </c>
      <c r="T2" s="176">
        <v>3</v>
      </c>
      <c r="U2" s="176">
        <v>3</v>
      </c>
      <c r="V2" s="176">
        <v>3</v>
      </c>
      <c r="W2" s="176">
        <v>3</v>
      </c>
      <c r="X2" s="176">
        <v>3</v>
      </c>
    </row>
    <row r="3" spans="1:24" ht="210.75" customHeight="1">
      <c r="A3" s="177" t="s">
        <v>0</v>
      </c>
      <c r="B3" s="178" t="s">
        <v>1</v>
      </c>
      <c r="C3" s="178" t="s">
        <v>2</v>
      </c>
      <c r="D3" s="178" t="s">
        <v>3</v>
      </c>
      <c r="E3" s="179" t="s">
        <v>4</v>
      </c>
      <c r="F3" s="179" t="s">
        <v>624</v>
      </c>
      <c r="G3" s="177" t="s">
        <v>5</v>
      </c>
      <c r="H3" s="177" t="s">
        <v>6</v>
      </c>
      <c r="I3" s="177" t="s">
        <v>7</v>
      </c>
      <c r="J3" s="177" t="s">
        <v>682</v>
      </c>
      <c r="K3" s="180" t="s">
        <v>683</v>
      </c>
      <c r="L3" s="181" t="s">
        <v>684</v>
      </c>
      <c r="M3" s="182" t="s">
        <v>685</v>
      </c>
      <c r="N3" s="195" t="s">
        <v>636</v>
      </c>
      <c r="O3" s="195" t="s">
        <v>640</v>
      </c>
      <c r="P3" s="195" t="s">
        <v>673</v>
      </c>
      <c r="Q3" s="195" t="s">
        <v>714</v>
      </c>
      <c r="R3" s="183" t="s">
        <v>733</v>
      </c>
      <c r="S3" s="183" t="s">
        <v>741</v>
      </c>
      <c r="T3" s="511" t="s">
        <v>820</v>
      </c>
      <c r="U3" s="511" t="s">
        <v>909</v>
      </c>
      <c r="V3" s="511" t="s">
        <v>896</v>
      </c>
      <c r="W3" s="511" t="s">
        <v>903</v>
      </c>
      <c r="X3" s="511" t="s">
        <v>979</v>
      </c>
    </row>
    <row r="4" spans="1:24" ht="21" customHeight="1">
      <c r="A4" s="79">
        <v>1</v>
      </c>
      <c r="B4" s="24" t="s">
        <v>450</v>
      </c>
      <c r="C4" s="79" t="s">
        <v>451</v>
      </c>
      <c r="D4" s="94" t="s">
        <v>276</v>
      </c>
      <c r="E4" s="98" t="s">
        <v>25</v>
      </c>
      <c r="F4" s="98"/>
      <c r="G4" s="95" t="s">
        <v>452</v>
      </c>
      <c r="H4" s="96" t="s">
        <v>453</v>
      </c>
      <c r="I4" s="96"/>
      <c r="J4" s="184" t="str">
        <f>IF(L4="x",$L$3&amp;",",)&amp;IF(M4="x",$M$3&amp;",",)&amp;IF(N4="x",$N$3&amp;",",)&amp;IF(O4="x",$O$3&amp;",",)&amp;IF(P4="x",$P$3&amp;",",)&amp;IF(Q4="x",$Q$3&amp;",",)&amp;IF(R4="x",$R$3&amp;",",)&amp;IF(S4="x",$S$3&amp;",",)&amp;IF(T4="x",$T$3&amp;",",)&amp;IF(U4="x",$U$3&amp;",",)&amp;IF(V4="x",$V$3&amp;",",)&amp;IF(W4="x",$W$3&amp;",",)&amp;IF(X4="x",$X$3&amp;",",)</f>
        <v/>
      </c>
      <c r="K4" s="185">
        <f>SUMIF(L4:X4,"x",$L$2:$X$2)</f>
        <v>0</v>
      </c>
      <c r="L4" s="115" t="str">
        <f>IF('01T2'!AX2&lt;1,"x"," ")</f>
        <v xml:space="preserve"> </v>
      </c>
      <c r="M4" s="115" t="str">
        <f>IF('01T2'!BB2&lt;1,"x"," ")</f>
        <v xml:space="preserve"> </v>
      </c>
      <c r="N4" s="115" t="str">
        <f>IF('01T2'!BJ2&lt;1,"x"," ")</f>
        <v xml:space="preserve"> </v>
      </c>
      <c r="O4" s="115" t="str">
        <f>IF('01T2'!BT2&lt;1,"x"," ")</f>
        <v xml:space="preserve"> </v>
      </c>
      <c r="P4" s="115" t="str">
        <f>IF('01T2'!CD2&lt;1,"x"," ")</f>
        <v xml:space="preserve"> </v>
      </c>
      <c r="Q4" s="115" t="str">
        <f>IF('01T2'!CN2&lt;1,"x"," ")</f>
        <v xml:space="preserve"> </v>
      </c>
      <c r="R4" s="115" t="str">
        <f>IF('01T2'!CX2&lt;1,"x"," ")</f>
        <v xml:space="preserve"> </v>
      </c>
      <c r="S4" s="115" t="str">
        <f>IF('01T2'!DH2&lt;1,"x"," ")</f>
        <v xml:space="preserve"> </v>
      </c>
      <c r="T4" s="115" t="str">
        <f>IF('01T2'!DZ2&lt;1,"x"," ")</f>
        <v xml:space="preserve"> </v>
      </c>
      <c r="U4" s="115" t="str">
        <f>IF('01T2'!EJ2&lt;1,"x"," ")</f>
        <v xml:space="preserve"> </v>
      </c>
      <c r="V4" s="115" t="str">
        <f>IF('01T2'!ET2&lt;1,"x"," ")</f>
        <v xml:space="preserve"> </v>
      </c>
      <c r="W4" s="115" t="str">
        <f>IF('01T2'!FD2&lt;1,"x"," ")</f>
        <v xml:space="preserve"> </v>
      </c>
      <c r="X4" s="115" t="str">
        <f>IF('01T2'!FN2&lt;1,"x"," ")</f>
        <v xml:space="preserve"> </v>
      </c>
    </row>
    <row r="5" spans="1:24" ht="21" customHeight="1">
      <c r="A5" s="80">
        <v>3</v>
      </c>
      <c r="B5" s="22" t="s">
        <v>450</v>
      </c>
      <c r="C5" s="80" t="s">
        <v>458</v>
      </c>
      <c r="D5" s="84" t="s">
        <v>459</v>
      </c>
      <c r="E5" s="100" t="s">
        <v>460</v>
      </c>
      <c r="F5" s="100"/>
      <c r="G5" s="85" t="s">
        <v>461</v>
      </c>
      <c r="H5" s="83" t="s">
        <v>453</v>
      </c>
      <c r="I5" s="83"/>
      <c r="J5" s="184" t="str">
        <f t="shared" ref="J5:J24" si="0">IF(L5="x",$L$3&amp;",",)&amp;IF(M5="x",$M$3&amp;",",)&amp;IF(N5="x",$N$3&amp;",",)&amp;IF(O5="x",$O$3&amp;",",)&amp;IF(P5="x",$P$3&amp;",",)&amp;IF(Q5="x",$Q$3&amp;",",)&amp;IF(R5="x",$R$3&amp;",",)&amp;IF(S5="x",$S$3&amp;",",)&amp;IF(T5="x",$T$3&amp;",",)&amp;IF(U5="x",$U$3&amp;",",)&amp;IF(V5="x",$V$3&amp;",",)&amp;IF(W5="x",$W$3&amp;",",)&amp;IF(X5="x",$X$3&amp;",",)</f>
        <v/>
      </c>
      <c r="K5" s="185">
        <f t="shared" ref="K5:K24" si="1">SUMIF(L5:X5,"x",$L$2:$X$2)</f>
        <v>0</v>
      </c>
      <c r="L5" s="115" t="str">
        <f>IF('01T2'!AX3&lt;1,"x"," ")</f>
        <v xml:space="preserve"> </v>
      </c>
      <c r="M5" s="115" t="str">
        <f>IF('01T2'!BB3&lt;1,"x"," ")</f>
        <v xml:space="preserve"> </v>
      </c>
      <c r="N5" s="115" t="str">
        <f>IF('01T2'!BJ3&lt;1,"x"," ")</f>
        <v xml:space="preserve"> </v>
      </c>
      <c r="O5" s="115" t="str">
        <f>IF('01T2'!BT3&lt;1,"x"," ")</f>
        <v xml:space="preserve"> </v>
      </c>
      <c r="P5" s="115" t="str">
        <f>IF('01T2'!CD3&lt;1,"x"," ")</f>
        <v xml:space="preserve"> </v>
      </c>
      <c r="Q5" s="115" t="str">
        <f>IF('01T2'!CN3&lt;1,"x"," ")</f>
        <v xml:space="preserve"> </v>
      </c>
      <c r="R5" s="115" t="str">
        <f>IF('01T2'!CX3&lt;1,"x"," ")</f>
        <v xml:space="preserve"> </v>
      </c>
      <c r="S5" s="115" t="str">
        <f>IF('01T2'!DH3&lt;1,"x"," ")</f>
        <v xml:space="preserve"> </v>
      </c>
      <c r="T5" s="115" t="str">
        <f>IF('01T2'!DZ3&lt;1,"x"," ")</f>
        <v xml:space="preserve"> </v>
      </c>
      <c r="U5" s="115" t="str">
        <f>IF('01T2'!EJ3&lt;1,"x"," ")</f>
        <v xml:space="preserve"> </v>
      </c>
      <c r="V5" s="115" t="str">
        <f>IF('01T2'!ET3&lt;1,"x"," ")</f>
        <v xml:space="preserve"> </v>
      </c>
      <c r="W5" s="115" t="str">
        <f>IF('01T2'!FD3&lt;1,"x"," ")</f>
        <v xml:space="preserve"> </v>
      </c>
      <c r="X5" s="115" t="str">
        <f>IF('01T2'!FN3&lt;1,"x"," ")</f>
        <v xml:space="preserve"> </v>
      </c>
    </row>
    <row r="6" spans="1:24" ht="21" customHeight="1">
      <c r="A6" s="80">
        <v>4</v>
      </c>
      <c r="B6" s="22" t="s">
        <v>450</v>
      </c>
      <c r="C6" s="80" t="s">
        <v>462</v>
      </c>
      <c r="D6" s="86" t="s">
        <v>463</v>
      </c>
      <c r="E6" s="100" t="s">
        <v>28</v>
      </c>
      <c r="F6" s="100"/>
      <c r="G6" s="85" t="s">
        <v>464</v>
      </c>
      <c r="H6" s="83" t="s">
        <v>453</v>
      </c>
      <c r="I6" s="83" t="s">
        <v>465</v>
      </c>
      <c r="J6" s="184" t="str">
        <f t="shared" si="0"/>
        <v/>
      </c>
      <c r="K6" s="185">
        <f t="shared" si="1"/>
        <v>0</v>
      </c>
      <c r="L6" s="115" t="str">
        <f>IF('01T2'!AX4&lt;1,"x"," ")</f>
        <v xml:space="preserve"> </v>
      </c>
      <c r="M6" s="115" t="str">
        <f>IF('01T2'!BB4&lt;1,"x"," ")</f>
        <v xml:space="preserve"> </v>
      </c>
      <c r="N6" s="115" t="str">
        <f>IF('01T2'!BJ4&lt;1,"x"," ")</f>
        <v xml:space="preserve"> </v>
      </c>
      <c r="O6" s="115" t="str">
        <f>IF('01T2'!BT4&lt;1,"x"," ")</f>
        <v xml:space="preserve"> </v>
      </c>
      <c r="P6" s="115" t="str">
        <f>IF('01T2'!CD4&lt;1,"x"," ")</f>
        <v xml:space="preserve"> </v>
      </c>
      <c r="Q6" s="115" t="str">
        <f>IF('01T2'!CN4&lt;1,"x"," ")</f>
        <v xml:space="preserve"> </v>
      </c>
      <c r="R6" s="115" t="str">
        <f>IF('01T2'!CX4&lt;1,"x"," ")</f>
        <v xml:space="preserve"> </v>
      </c>
      <c r="S6" s="115" t="str">
        <f>IF('01T2'!DH4&lt;1,"x"," ")</f>
        <v xml:space="preserve"> </v>
      </c>
      <c r="T6" s="115" t="str">
        <f>IF('01T2'!DZ4&lt;1,"x"," ")</f>
        <v xml:space="preserve"> </v>
      </c>
      <c r="U6" s="115" t="str">
        <f>IF('01T2'!EJ4&lt;1,"x"," ")</f>
        <v xml:space="preserve"> </v>
      </c>
      <c r="V6" s="115" t="str">
        <f>IF('01T2'!ET4&lt;1,"x"," ")</f>
        <v xml:space="preserve"> </v>
      </c>
      <c r="W6" s="115" t="str">
        <f>IF('01T2'!FD4&lt;1,"x"," ")</f>
        <v xml:space="preserve"> </v>
      </c>
      <c r="X6" s="115" t="str">
        <f>IF('01T2'!FN4&lt;1,"x"," ")</f>
        <v xml:space="preserve"> </v>
      </c>
    </row>
    <row r="7" spans="1:24" ht="21" customHeight="1">
      <c r="A7" s="80">
        <v>5</v>
      </c>
      <c r="B7" s="22" t="s">
        <v>450</v>
      </c>
      <c r="C7" s="80" t="s">
        <v>466</v>
      </c>
      <c r="D7" s="86" t="s">
        <v>49</v>
      </c>
      <c r="E7" s="100" t="s">
        <v>17</v>
      </c>
      <c r="F7" s="100"/>
      <c r="G7" s="85" t="s">
        <v>58</v>
      </c>
      <c r="H7" s="83" t="s">
        <v>453</v>
      </c>
      <c r="I7" s="83" t="s">
        <v>467</v>
      </c>
      <c r="J7" s="184" t="str">
        <f t="shared" si="0"/>
        <v/>
      </c>
      <c r="K7" s="185">
        <f t="shared" si="1"/>
        <v>0</v>
      </c>
      <c r="L7" s="115" t="str">
        <f>IF('01T2'!AX5&lt;1,"x"," ")</f>
        <v xml:space="preserve"> </v>
      </c>
      <c r="M7" s="115" t="str">
        <f>IF('01T2'!BB5&lt;1,"x"," ")</f>
        <v xml:space="preserve"> </v>
      </c>
      <c r="N7" s="115" t="str">
        <f>IF('01T2'!BJ5&lt;1,"x"," ")</f>
        <v xml:space="preserve"> </v>
      </c>
      <c r="O7" s="115" t="str">
        <f>IF('01T2'!BT5&lt;1,"x"," ")</f>
        <v xml:space="preserve"> </v>
      </c>
      <c r="P7" s="115" t="str">
        <f>IF('01T2'!CD5&lt;1,"x"," ")</f>
        <v xml:space="preserve"> </v>
      </c>
      <c r="Q7" s="115" t="str">
        <f>IF('01T2'!CN5&lt;1,"x"," ")</f>
        <v xml:space="preserve"> </v>
      </c>
      <c r="R7" s="115" t="str">
        <f>IF('01T2'!CX5&lt;1,"x"," ")</f>
        <v xml:space="preserve"> </v>
      </c>
      <c r="S7" s="115" t="str">
        <f>IF('01T2'!DH5&lt;1,"x"," ")</f>
        <v xml:space="preserve"> </v>
      </c>
      <c r="T7" s="115" t="str">
        <f>IF('01T2'!DZ5&lt;1,"x"," ")</f>
        <v xml:space="preserve"> </v>
      </c>
      <c r="U7" s="115" t="str">
        <f>IF('01T2'!EJ5&lt;1,"x"," ")</f>
        <v xml:space="preserve"> </v>
      </c>
      <c r="V7" s="115" t="str">
        <f>IF('01T2'!ET5&lt;1,"x"," ")</f>
        <v xml:space="preserve"> </v>
      </c>
      <c r="W7" s="115" t="str">
        <f>IF('01T2'!FD5&lt;1,"x"," ")</f>
        <v xml:space="preserve"> </v>
      </c>
      <c r="X7" s="115" t="str">
        <f>IF('01T2'!FN5&lt;1,"x"," ")</f>
        <v xml:space="preserve"> </v>
      </c>
    </row>
    <row r="8" spans="1:24" ht="21" customHeight="1">
      <c r="A8" s="80">
        <v>6</v>
      </c>
      <c r="B8" s="22" t="s">
        <v>450</v>
      </c>
      <c r="C8" s="80" t="s">
        <v>468</v>
      </c>
      <c r="D8" s="86" t="s">
        <v>469</v>
      </c>
      <c r="E8" s="100" t="s">
        <v>470</v>
      </c>
      <c r="F8" s="100"/>
      <c r="G8" s="85" t="s">
        <v>193</v>
      </c>
      <c r="H8" s="83" t="s">
        <v>457</v>
      </c>
      <c r="I8" s="83" t="s">
        <v>471</v>
      </c>
      <c r="J8" s="184" t="str">
        <f t="shared" si="0"/>
        <v/>
      </c>
      <c r="K8" s="185">
        <f t="shared" si="1"/>
        <v>0</v>
      </c>
      <c r="L8" s="115" t="str">
        <f>IF('01T2'!AX6&lt;1,"x"," ")</f>
        <v xml:space="preserve"> </v>
      </c>
      <c r="M8" s="115" t="str">
        <f>IF('01T2'!BB6&lt;1,"x"," ")</f>
        <v xml:space="preserve"> </v>
      </c>
      <c r="N8" s="115" t="str">
        <f>IF('01T2'!BJ6&lt;1,"x"," ")</f>
        <v xml:space="preserve"> </v>
      </c>
      <c r="O8" s="115" t="str">
        <f>IF('01T2'!BT6&lt;1,"x"," ")</f>
        <v xml:space="preserve"> </v>
      </c>
      <c r="P8" s="115" t="str">
        <f>IF('01T2'!CD6&lt;1,"x"," ")</f>
        <v xml:space="preserve"> </v>
      </c>
      <c r="Q8" s="115" t="str">
        <f>IF('01T2'!CN6&lt;1,"x"," ")</f>
        <v xml:space="preserve"> </v>
      </c>
      <c r="R8" s="115" t="str">
        <f>IF('01T2'!CX6&lt;1,"x"," ")</f>
        <v xml:space="preserve"> </v>
      </c>
      <c r="S8" s="115" t="str">
        <f>IF('01T2'!DH6&lt;1,"x"," ")</f>
        <v xml:space="preserve"> </v>
      </c>
      <c r="T8" s="115" t="str">
        <f>IF('01T2'!DZ6&lt;1,"x"," ")</f>
        <v xml:space="preserve"> </v>
      </c>
      <c r="U8" s="115" t="str">
        <f>IF('01T2'!EJ6&lt;1,"x"," ")</f>
        <v xml:space="preserve"> </v>
      </c>
      <c r="V8" s="115" t="str">
        <f>IF('01T2'!ET6&lt;1,"x"," ")</f>
        <v xml:space="preserve"> </v>
      </c>
      <c r="W8" s="115" t="str">
        <f>IF('01T2'!FD6&lt;1,"x"," ")</f>
        <v xml:space="preserve"> </v>
      </c>
      <c r="X8" s="115" t="str">
        <f>IF('01T2'!FN6&lt;1,"x"," ")</f>
        <v xml:space="preserve"> </v>
      </c>
    </row>
    <row r="9" spans="1:24" ht="84.75" customHeight="1">
      <c r="A9" s="80">
        <v>7</v>
      </c>
      <c r="B9" s="22" t="s">
        <v>450</v>
      </c>
      <c r="C9" s="80" t="s">
        <v>472</v>
      </c>
      <c r="D9" s="84" t="s">
        <v>473</v>
      </c>
      <c r="E9" s="100" t="s">
        <v>21</v>
      </c>
      <c r="F9" s="100"/>
      <c r="G9" s="85" t="s">
        <v>474</v>
      </c>
      <c r="H9" s="83" t="s">
        <v>453</v>
      </c>
      <c r="I9" s="83"/>
      <c r="J9" s="184" t="str">
        <f t="shared" si="0"/>
        <v>HỆ ĐIỀU HÀNH WINDOWS (2TC),KỸ THUẬT SỬ DỤNG BÀN PHÍM (2TC),KỸ NĂNG SỐNG (3TC),KỸ THUẬT SOẠN THẢO VĂN BẢN (3TC),PHẦN MỀM TẠO TRÌNH CHIẾU (3TC),</v>
      </c>
      <c r="K9" s="185">
        <f t="shared" si="1"/>
        <v>13</v>
      </c>
      <c r="L9" s="115" t="str">
        <f>IF('01T2'!AX7&lt;1,"x"," ")</f>
        <v xml:space="preserve"> </v>
      </c>
      <c r="M9" s="115" t="str">
        <f>IF('01T2'!BB7&lt;1,"x"," ")</f>
        <v xml:space="preserve"> </v>
      </c>
      <c r="N9" s="115" t="str">
        <f>IF('01T2'!BJ7&lt;1,"x"," ")</f>
        <v xml:space="preserve"> </v>
      </c>
      <c r="O9" s="115" t="str">
        <f>IF('01T2'!BT7&lt;1,"x"," ")</f>
        <v xml:space="preserve"> </v>
      </c>
      <c r="P9" s="115" t="str">
        <f>IF('01T2'!CD7&lt;1,"x"," ")</f>
        <v xml:space="preserve"> </v>
      </c>
      <c r="Q9" s="115" t="str">
        <f>IF('01T2'!CN7&lt;1,"x"," ")</f>
        <v xml:space="preserve"> </v>
      </c>
      <c r="R9" s="115" t="str">
        <f>IF('01T2'!CX7&lt;1,"x"," ")</f>
        <v>x</v>
      </c>
      <c r="S9" s="115" t="str">
        <f>IF('01T2'!DH7&lt;1,"x"," ")</f>
        <v>x</v>
      </c>
      <c r="T9" s="115" t="str">
        <f>IF('01T2'!DZ7&lt;1,"x"," ")</f>
        <v>x</v>
      </c>
      <c r="U9" s="115" t="str">
        <f>IF('01T2'!EJ7&lt;1,"x"," ")</f>
        <v>x</v>
      </c>
      <c r="V9" s="115" t="str">
        <f>IF('01T2'!ET7&lt;1,"x"," ")</f>
        <v xml:space="preserve"> </v>
      </c>
      <c r="W9" s="115" t="str">
        <f>IF('01T2'!FD7&lt;1,"x"," ")</f>
        <v xml:space="preserve"> </v>
      </c>
      <c r="X9" s="115" t="str">
        <f>IF('01T2'!FN7&lt;1,"x"," ")</f>
        <v>x</v>
      </c>
    </row>
    <row r="10" spans="1:24" ht="21" customHeight="1">
      <c r="A10" s="80">
        <v>8</v>
      </c>
      <c r="B10" s="22" t="s">
        <v>450</v>
      </c>
      <c r="C10" s="80" t="s">
        <v>475</v>
      </c>
      <c r="D10" s="86" t="s">
        <v>476</v>
      </c>
      <c r="E10" s="100" t="s">
        <v>21</v>
      </c>
      <c r="F10" s="100"/>
      <c r="G10" s="85" t="s">
        <v>477</v>
      </c>
      <c r="H10" s="83" t="s">
        <v>453</v>
      </c>
      <c r="I10" s="83"/>
      <c r="J10" s="184" t="str">
        <f t="shared" si="0"/>
        <v/>
      </c>
      <c r="K10" s="185">
        <f t="shared" si="1"/>
        <v>0</v>
      </c>
      <c r="L10" s="115" t="str">
        <f>IF('01T2'!AX8&lt;1,"x"," ")</f>
        <v xml:space="preserve"> </v>
      </c>
      <c r="M10" s="115" t="str">
        <f>IF('01T2'!BB8&lt;1,"x"," ")</f>
        <v xml:space="preserve"> </v>
      </c>
      <c r="N10" s="115" t="str">
        <f>IF('01T2'!BJ8&lt;1,"x"," ")</f>
        <v xml:space="preserve"> </v>
      </c>
      <c r="O10" s="115" t="str">
        <f>IF('01T2'!BT8&lt;1,"x"," ")</f>
        <v xml:space="preserve"> </v>
      </c>
      <c r="P10" s="115" t="str">
        <f>IF('01T2'!CD8&lt;1,"x"," ")</f>
        <v xml:space="preserve"> </v>
      </c>
      <c r="Q10" s="115" t="str">
        <f>IF('01T2'!CN8&lt;1,"x"," ")</f>
        <v xml:space="preserve"> </v>
      </c>
      <c r="R10" s="115" t="str">
        <f>IF('01T2'!CX8&lt;1,"x"," ")</f>
        <v xml:space="preserve"> </v>
      </c>
      <c r="S10" s="115" t="str">
        <f>IF('01T2'!DH8&lt;1,"x"," ")</f>
        <v xml:space="preserve"> </v>
      </c>
      <c r="T10" s="115" t="str">
        <f>IF('01T2'!DZ8&lt;1,"x"," ")</f>
        <v xml:space="preserve"> </v>
      </c>
      <c r="U10" s="115" t="str">
        <f>IF('01T2'!EJ8&lt;1,"x"," ")</f>
        <v xml:space="preserve"> </v>
      </c>
      <c r="V10" s="115" t="str">
        <f>IF('01T2'!ET8&lt;1,"x"," ")</f>
        <v xml:space="preserve"> </v>
      </c>
      <c r="W10" s="115" t="str">
        <f>IF('01T2'!FD8&lt;1,"x"," ")</f>
        <v xml:space="preserve"> </v>
      </c>
      <c r="X10" s="115" t="str">
        <f>IF('01T2'!FN8&lt;1,"x"," ")</f>
        <v xml:space="preserve"> </v>
      </c>
    </row>
    <row r="11" spans="1:24" ht="21" customHeight="1">
      <c r="A11" s="80">
        <v>9</v>
      </c>
      <c r="B11" s="22" t="s">
        <v>450</v>
      </c>
      <c r="C11" s="80" t="s">
        <v>478</v>
      </c>
      <c r="D11" s="84" t="s">
        <v>479</v>
      </c>
      <c r="E11" s="100" t="s">
        <v>480</v>
      </c>
      <c r="F11" s="100"/>
      <c r="G11" s="85" t="s">
        <v>481</v>
      </c>
      <c r="H11" s="83" t="s">
        <v>457</v>
      </c>
      <c r="I11" s="83" t="s">
        <v>471</v>
      </c>
      <c r="J11" s="184" t="str">
        <f t="shared" si="0"/>
        <v/>
      </c>
      <c r="K11" s="185">
        <f t="shared" si="1"/>
        <v>0</v>
      </c>
      <c r="L11" s="115" t="str">
        <f>IF('01T2'!AX9&lt;1,"x"," ")</f>
        <v xml:space="preserve"> </v>
      </c>
      <c r="M11" s="115" t="str">
        <f>IF('01T2'!BB9&lt;1,"x"," ")</f>
        <v xml:space="preserve"> </v>
      </c>
      <c r="N11" s="115" t="str">
        <f>IF('01T2'!BJ9&lt;1,"x"," ")</f>
        <v xml:space="preserve"> </v>
      </c>
      <c r="O11" s="115" t="str">
        <f>IF('01T2'!BT9&lt;1,"x"," ")</f>
        <v xml:space="preserve"> </v>
      </c>
      <c r="P11" s="115" t="str">
        <f>IF('01T2'!CD9&lt;1,"x"," ")</f>
        <v xml:space="preserve"> </v>
      </c>
      <c r="Q11" s="115" t="str">
        <f>IF('01T2'!CN9&lt;1,"x"," ")</f>
        <v xml:space="preserve"> </v>
      </c>
      <c r="R11" s="115" t="str">
        <f>IF('01T2'!CX9&lt;1,"x"," ")</f>
        <v xml:space="preserve"> </v>
      </c>
      <c r="S11" s="115" t="str">
        <f>IF('01T2'!DH9&lt;1,"x"," ")</f>
        <v xml:space="preserve"> </v>
      </c>
      <c r="T11" s="115" t="str">
        <f>IF('01T2'!DZ9&lt;1,"x"," ")</f>
        <v xml:space="preserve"> </v>
      </c>
      <c r="U11" s="115" t="str">
        <f>IF('01T2'!EJ9&lt;1,"x"," ")</f>
        <v xml:space="preserve"> </v>
      </c>
      <c r="V11" s="115" t="str">
        <f>IF('01T2'!ET9&lt;1,"x"," ")</f>
        <v xml:space="preserve"> </v>
      </c>
      <c r="W11" s="115" t="str">
        <f>IF('01T2'!FD9&lt;1,"x"," ")</f>
        <v xml:space="preserve"> </v>
      </c>
      <c r="X11" s="115" t="str">
        <f>IF('01T2'!FN9&lt;1,"x"," ")</f>
        <v xml:space="preserve"> </v>
      </c>
    </row>
    <row r="12" spans="1:24" ht="21" customHeight="1">
      <c r="A12" s="80">
        <v>10</v>
      </c>
      <c r="B12" s="22" t="s">
        <v>450</v>
      </c>
      <c r="C12" s="80" t="s">
        <v>482</v>
      </c>
      <c r="D12" s="86" t="s">
        <v>483</v>
      </c>
      <c r="E12" s="100" t="s">
        <v>315</v>
      </c>
      <c r="F12" s="100"/>
      <c r="G12" s="85" t="s">
        <v>170</v>
      </c>
      <c r="H12" s="83" t="s">
        <v>453</v>
      </c>
      <c r="I12" s="83" t="s">
        <v>471</v>
      </c>
      <c r="J12" s="184" t="str">
        <f t="shared" si="0"/>
        <v/>
      </c>
      <c r="K12" s="185">
        <f t="shared" si="1"/>
        <v>0</v>
      </c>
      <c r="L12" s="115" t="str">
        <f>IF('01T2'!AX10&lt;1,"x"," ")</f>
        <v xml:space="preserve"> </v>
      </c>
      <c r="M12" s="115" t="str">
        <f>IF('01T2'!BB10&lt;1,"x"," ")</f>
        <v xml:space="preserve"> </v>
      </c>
      <c r="N12" s="115" t="str">
        <f>IF('01T2'!BJ10&lt;1,"x"," ")</f>
        <v xml:space="preserve"> </v>
      </c>
      <c r="O12" s="115" t="str">
        <f>IF('01T2'!BT10&lt;1,"x"," ")</f>
        <v xml:space="preserve"> </v>
      </c>
      <c r="P12" s="115" t="str">
        <f>IF('01T2'!CD10&lt;1,"x"," ")</f>
        <v xml:space="preserve"> </v>
      </c>
      <c r="Q12" s="115" t="str">
        <f>IF('01T2'!CN10&lt;1,"x"," ")</f>
        <v xml:space="preserve"> </v>
      </c>
      <c r="R12" s="115" t="str">
        <f>IF('01T2'!CX10&lt;1,"x"," ")</f>
        <v xml:space="preserve"> </v>
      </c>
      <c r="S12" s="115" t="str">
        <f>IF('01T2'!DH10&lt;1,"x"," ")</f>
        <v xml:space="preserve"> </v>
      </c>
      <c r="T12" s="115" t="str">
        <f>IF('01T2'!DZ10&lt;1,"x"," ")</f>
        <v xml:space="preserve"> </v>
      </c>
      <c r="U12" s="115" t="str">
        <f>IF('01T2'!EJ10&lt;1,"x"," ")</f>
        <v xml:space="preserve"> </v>
      </c>
      <c r="V12" s="115" t="str">
        <f>IF('01T2'!ET10&lt;1,"x"," ")</f>
        <v xml:space="preserve"> </v>
      </c>
      <c r="W12" s="115" t="str">
        <f>IF('01T2'!FD10&lt;1,"x"," ")</f>
        <v xml:space="preserve"> </v>
      </c>
      <c r="X12" s="115" t="str">
        <f>IF('01T2'!FN10&lt;1,"x"," ")</f>
        <v xml:space="preserve"> </v>
      </c>
    </row>
    <row r="13" spans="1:24" ht="21" customHeight="1">
      <c r="A13" s="80">
        <v>11</v>
      </c>
      <c r="B13" s="22" t="s">
        <v>450</v>
      </c>
      <c r="C13" s="80" t="s">
        <v>484</v>
      </c>
      <c r="D13" s="84" t="s">
        <v>485</v>
      </c>
      <c r="E13" s="100" t="s">
        <v>486</v>
      </c>
      <c r="F13" s="100"/>
      <c r="G13" s="85" t="s">
        <v>99</v>
      </c>
      <c r="H13" s="83" t="s">
        <v>457</v>
      </c>
      <c r="I13" s="83"/>
      <c r="J13" s="184" t="str">
        <f t="shared" si="0"/>
        <v/>
      </c>
      <c r="K13" s="185">
        <f t="shared" si="1"/>
        <v>0</v>
      </c>
      <c r="L13" s="115" t="str">
        <f>IF('01T2'!AX11&lt;1,"x"," ")</f>
        <v xml:space="preserve"> </v>
      </c>
      <c r="M13" s="115" t="str">
        <f>IF('01T2'!BB11&lt;1,"x"," ")</f>
        <v xml:space="preserve"> </v>
      </c>
      <c r="N13" s="115" t="str">
        <f>IF('01T2'!BJ11&lt;1,"x"," ")</f>
        <v xml:space="preserve"> </v>
      </c>
      <c r="O13" s="115" t="str">
        <f>IF('01T2'!BT11&lt;1,"x"," ")</f>
        <v xml:space="preserve"> </v>
      </c>
      <c r="P13" s="115" t="str">
        <f>IF('01T2'!CD11&lt;1,"x"," ")</f>
        <v xml:space="preserve"> </v>
      </c>
      <c r="Q13" s="115" t="str">
        <f>IF('01T2'!CN11&lt;1,"x"," ")</f>
        <v xml:space="preserve"> </v>
      </c>
      <c r="R13" s="115" t="str">
        <f>IF('01T2'!CX11&lt;1,"x"," ")</f>
        <v xml:space="preserve"> </v>
      </c>
      <c r="S13" s="115" t="str">
        <f>IF('01T2'!DH11&lt;1,"x"," ")</f>
        <v xml:space="preserve"> </v>
      </c>
      <c r="T13" s="115" t="str">
        <f>IF('01T2'!DZ11&lt;1,"x"," ")</f>
        <v xml:space="preserve"> </v>
      </c>
      <c r="U13" s="115" t="str">
        <f>IF('01T2'!EJ11&lt;1,"x"," ")</f>
        <v xml:space="preserve"> </v>
      </c>
      <c r="V13" s="115" t="str">
        <f>IF('01T2'!ET11&lt;1,"x"," ")</f>
        <v xml:space="preserve"> </v>
      </c>
      <c r="W13" s="115" t="str">
        <f>IF('01T2'!FD11&lt;1,"x"," ")</f>
        <v xml:space="preserve"> </v>
      </c>
      <c r="X13" s="115" t="str">
        <f>IF('01T2'!FN11&lt;1,"x"," ")</f>
        <v xml:space="preserve"> </v>
      </c>
    </row>
    <row r="14" spans="1:24" ht="21" customHeight="1">
      <c r="A14" s="80">
        <v>12</v>
      </c>
      <c r="B14" s="22" t="s">
        <v>450</v>
      </c>
      <c r="C14" s="80" t="s">
        <v>487</v>
      </c>
      <c r="D14" s="86" t="s">
        <v>488</v>
      </c>
      <c r="E14" s="100" t="s">
        <v>486</v>
      </c>
      <c r="F14" s="100"/>
      <c r="G14" s="85" t="s">
        <v>489</v>
      </c>
      <c r="H14" s="83" t="s">
        <v>457</v>
      </c>
      <c r="I14" s="83"/>
      <c r="J14" s="184" t="str">
        <f t="shared" si="0"/>
        <v/>
      </c>
      <c r="K14" s="185">
        <f t="shared" si="1"/>
        <v>0</v>
      </c>
      <c r="L14" s="115" t="str">
        <f>IF('01T2'!AX12&lt;1,"x"," ")</f>
        <v xml:space="preserve"> </v>
      </c>
      <c r="M14" s="115" t="str">
        <f>IF('01T2'!BB12&lt;1,"x"," ")</f>
        <v xml:space="preserve"> </v>
      </c>
      <c r="N14" s="115" t="str">
        <f>IF('01T2'!BJ12&lt;1,"x"," ")</f>
        <v xml:space="preserve"> </v>
      </c>
      <c r="O14" s="115" t="str">
        <f>IF('01T2'!BT12&lt;1,"x"," ")</f>
        <v xml:space="preserve"> </v>
      </c>
      <c r="P14" s="115" t="str">
        <f>IF('01T2'!CD12&lt;1,"x"," ")</f>
        <v xml:space="preserve"> </v>
      </c>
      <c r="Q14" s="115" t="str">
        <f>IF('01T2'!CN12&lt;1,"x"," ")</f>
        <v xml:space="preserve"> </v>
      </c>
      <c r="R14" s="115" t="str">
        <f>IF('01T2'!CX12&lt;1,"x"," ")</f>
        <v xml:space="preserve"> </v>
      </c>
      <c r="S14" s="115" t="str">
        <f>IF('01T2'!DH12&lt;1,"x"," ")</f>
        <v xml:space="preserve"> </v>
      </c>
      <c r="T14" s="115" t="str">
        <f>IF('01T2'!DZ12&lt;1,"x"," ")</f>
        <v xml:space="preserve"> </v>
      </c>
      <c r="U14" s="115" t="str">
        <f>IF('01T2'!EJ12&lt;1,"x"," ")</f>
        <v xml:space="preserve"> </v>
      </c>
      <c r="V14" s="115" t="str">
        <f>IF('01T2'!ET12&lt;1,"x"," ")</f>
        <v xml:space="preserve"> </v>
      </c>
      <c r="W14" s="115" t="str">
        <f>IF('01T2'!FD12&lt;1,"x"," ")</f>
        <v xml:space="preserve"> </v>
      </c>
      <c r="X14" s="115" t="str">
        <f>IF('01T2'!FN12&lt;1,"x"," ")</f>
        <v xml:space="preserve"> </v>
      </c>
    </row>
    <row r="15" spans="1:24" ht="21" customHeight="1">
      <c r="A15" s="80">
        <v>13</v>
      </c>
      <c r="B15" s="22" t="s">
        <v>450</v>
      </c>
      <c r="C15" s="80" t="s">
        <v>490</v>
      </c>
      <c r="D15" s="84" t="s">
        <v>491</v>
      </c>
      <c r="E15" s="100" t="s">
        <v>203</v>
      </c>
      <c r="F15" s="100"/>
      <c r="G15" s="85" t="s">
        <v>492</v>
      </c>
      <c r="H15" s="83" t="s">
        <v>457</v>
      </c>
      <c r="I15" s="83" t="s">
        <v>467</v>
      </c>
      <c r="J15" s="184" t="str">
        <f t="shared" si="0"/>
        <v/>
      </c>
      <c r="K15" s="185">
        <f t="shared" si="1"/>
        <v>0</v>
      </c>
      <c r="L15" s="115" t="str">
        <f>IF('01T2'!AX13&lt;1,"x"," ")</f>
        <v xml:space="preserve"> </v>
      </c>
      <c r="M15" s="115" t="str">
        <f>IF('01T2'!BB13&lt;1,"x"," ")</f>
        <v xml:space="preserve"> </v>
      </c>
      <c r="N15" s="115" t="str">
        <f>IF('01T2'!BJ13&lt;1,"x"," ")</f>
        <v xml:space="preserve"> </v>
      </c>
      <c r="O15" s="115" t="str">
        <f>IF('01T2'!BT13&lt;1,"x"," ")</f>
        <v xml:space="preserve"> </v>
      </c>
      <c r="P15" s="115" t="str">
        <f>IF('01T2'!CD13&lt;1,"x"," ")</f>
        <v xml:space="preserve"> </v>
      </c>
      <c r="Q15" s="115" t="str">
        <f>IF('01T2'!CN13&lt;1,"x"," ")</f>
        <v xml:space="preserve"> </v>
      </c>
      <c r="R15" s="115" t="str">
        <f>IF('01T2'!CX13&lt;1,"x"," ")</f>
        <v xml:space="preserve"> </v>
      </c>
      <c r="S15" s="115" t="str">
        <f>IF('01T2'!DH13&lt;1,"x"," ")</f>
        <v xml:space="preserve"> </v>
      </c>
      <c r="T15" s="115" t="str">
        <f>IF('01T2'!DZ13&lt;1,"x"," ")</f>
        <v xml:space="preserve"> </v>
      </c>
      <c r="U15" s="115" t="str">
        <f>IF('01T2'!EJ13&lt;1,"x"," ")</f>
        <v xml:space="preserve"> </v>
      </c>
      <c r="V15" s="115" t="str">
        <f>IF('01T2'!ET13&lt;1,"x"," ")</f>
        <v xml:space="preserve"> </v>
      </c>
      <c r="W15" s="115" t="str">
        <f>IF('01T2'!FD13&lt;1,"x"," ")</f>
        <v xml:space="preserve"> </v>
      </c>
      <c r="X15" s="115" t="str">
        <f>IF('01T2'!FN13&lt;1,"x"," ")</f>
        <v xml:space="preserve"> </v>
      </c>
    </row>
    <row r="16" spans="1:24" ht="56.25" customHeight="1">
      <c r="A16" s="80">
        <v>14</v>
      </c>
      <c r="B16" s="22" t="s">
        <v>450</v>
      </c>
      <c r="C16" s="80" t="s">
        <v>493</v>
      </c>
      <c r="D16" s="87" t="s">
        <v>54</v>
      </c>
      <c r="E16" s="101" t="s">
        <v>143</v>
      </c>
      <c r="F16" s="101"/>
      <c r="G16" s="88" t="s">
        <v>494</v>
      </c>
      <c r="H16" s="83" t="s">
        <v>453</v>
      </c>
      <c r="I16" s="83" t="s">
        <v>495</v>
      </c>
      <c r="J16" s="184" t="str">
        <f t="shared" si="0"/>
        <v>KỸ THUẬT SOẠN THẢO VĂN BẢN (3TC),PHẦN MỀM SOẠN THẢO VĂN BẢN (3TC),</v>
      </c>
      <c r="K16" s="185">
        <f t="shared" si="1"/>
        <v>6</v>
      </c>
      <c r="L16" s="115" t="str">
        <f>IF('01T2'!AX14&lt;1,"x"," ")</f>
        <v xml:space="preserve"> </v>
      </c>
      <c r="M16" s="115" t="str">
        <f>IF('01T2'!BB14&lt;1,"x"," ")</f>
        <v xml:space="preserve"> </v>
      </c>
      <c r="N16" s="115" t="str">
        <f>IF('01T2'!BJ14&lt;1,"x"," ")</f>
        <v xml:space="preserve"> </v>
      </c>
      <c r="O16" s="115" t="str">
        <f>IF('01T2'!BT14&lt;1,"x"," ")</f>
        <v xml:space="preserve"> </v>
      </c>
      <c r="P16" s="115" t="str">
        <f>IF('01T2'!CD14&lt;1,"x"," ")</f>
        <v xml:space="preserve"> </v>
      </c>
      <c r="Q16" s="115" t="str">
        <f>IF('01T2'!CN14&lt;1,"x"," ")</f>
        <v xml:space="preserve"> </v>
      </c>
      <c r="R16" s="115" t="str">
        <f>IF('01T2'!CX14&lt;1,"x"," ")</f>
        <v xml:space="preserve"> </v>
      </c>
      <c r="S16" s="115" t="str">
        <f>IF('01T2'!DH14&lt;1,"x"," ")</f>
        <v xml:space="preserve"> </v>
      </c>
      <c r="T16" s="115" t="str">
        <f>IF('01T2'!DZ14&lt;1,"x"," ")</f>
        <v xml:space="preserve"> </v>
      </c>
      <c r="U16" s="115" t="str">
        <f>IF('01T2'!EJ14&lt;1,"x"," ")</f>
        <v>x</v>
      </c>
      <c r="V16" s="115" t="str">
        <f>IF('01T2'!ET14&lt;1,"x"," ")</f>
        <v xml:space="preserve"> </v>
      </c>
      <c r="W16" s="115" t="str">
        <f>IF('01T2'!FD14&lt;1,"x"," ")</f>
        <v>x</v>
      </c>
      <c r="X16" s="115" t="str">
        <f>IF('01T2'!FN14&lt;1,"x"," ")</f>
        <v xml:space="preserve"> </v>
      </c>
    </row>
    <row r="17" spans="1:24" ht="21" customHeight="1">
      <c r="A17" s="80">
        <v>15</v>
      </c>
      <c r="B17" s="22" t="s">
        <v>450</v>
      </c>
      <c r="C17" s="80" t="s">
        <v>496</v>
      </c>
      <c r="D17" s="89" t="s">
        <v>497</v>
      </c>
      <c r="E17" s="99" t="s">
        <v>26</v>
      </c>
      <c r="F17" s="99"/>
      <c r="G17" s="90" t="s">
        <v>498</v>
      </c>
      <c r="H17" s="83" t="s">
        <v>453</v>
      </c>
      <c r="I17" s="83"/>
      <c r="J17" s="184" t="str">
        <f t="shared" si="0"/>
        <v/>
      </c>
      <c r="K17" s="185">
        <f t="shared" si="1"/>
        <v>0</v>
      </c>
      <c r="L17" s="115" t="str">
        <f>IF('01T2'!AX15&lt;1,"x"," ")</f>
        <v xml:space="preserve"> </v>
      </c>
      <c r="M17" s="115" t="str">
        <f>IF('01T2'!BB15&lt;1,"x"," ")</f>
        <v xml:space="preserve"> </v>
      </c>
      <c r="N17" s="115" t="str">
        <f>IF('01T2'!BJ15&lt;1,"x"," ")</f>
        <v xml:space="preserve"> </v>
      </c>
      <c r="O17" s="115" t="str">
        <f>IF('01T2'!BT15&lt;1,"x"," ")</f>
        <v xml:space="preserve"> </v>
      </c>
      <c r="P17" s="115" t="str">
        <f>IF('01T2'!CD15&lt;1,"x"," ")</f>
        <v xml:space="preserve"> </v>
      </c>
      <c r="Q17" s="115" t="str">
        <f>IF('01T2'!CN15&lt;1,"x"," ")</f>
        <v xml:space="preserve"> </v>
      </c>
      <c r="R17" s="115" t="str">
        <f>IF('01T2'!CX15&lt;1,"x"," ")</f>
        <v xml:space="preserve"> </v>
      </c>
      <c r="S17" s="115" t="str">
        <f>IF('01T2'!DH15&lt;1,"x"," ")</f>
        <v xml:space="preserve"> </v>
      </c>
      <c r="T17" s="115" t="str">
        <f>IF('01T2'!DZ15&lt;1,"x"," ")</f>
        <v xml:space="preserve"> </v>
      </c>
      <c r="U17" s="115" t="str">
        <f>IF('01T2'!EJ15&lt;1,"x"," ")</f>
        <v xml:space="preserve"> </v>
      </c>
      <c r="V17" s="115" t="str">
        <f>IF('01T2'!ET15&lt;1,"x"," ")</f>
        <v xml:space="preserve"> </v>
      </c>
      <c r="W17" s="115" t="str">
        <f>IF('01T2'!FD15&lt;1,"x"," ")</f>
        <v xml:space="preserve"> </v>
      </c>
      <c r="X17" s="115" t="str">
        <f>IF('01T2'!FN15&lt;1,"x"," ")</f>
        <v xml:space="preserve"> </v>
      </c>
    </row>
    <row r="18" spans="1:24" ht="21" customHeight="1">
      <c r="A18" s="80">
        <v>16</v>
      </c>
      <c r="B18" s="22" t="s">
        <v>450</v>
      </c>
      <c r="C18" s="80" t="s">
        <v>499</v>
      </c>
      <c r="D18" s="86" t="s">
        <v>279</v>
      </c>
      <c r="E18" s="100" t="s">
        <v>422</v>
      </c>
      <c r="F18" s="100"/>
      <c r="G18" s="85" t="s">
        <v>500</v>
      </c>
      <c r="H18" s="83" t="s">
        <v>453</v>
      </c>
      <c r="I18" s="91"/>
      <c r="J18" s="184" t="str">
        <f t="shared" si="0"/>
        <v/>
      </c>
      <c r="K18" s="185">
        <f t="shared" si="1"/>
        <v>0</v>
      </c>
      <c r="L18" s="115" t="str">
        <f>IF('01T2'!AX16&lt;1,"x"," ")</f>
        <v xml:space="preserve"> </v>
      </c>
      <c r="M18" s="115" t="str">
        <f>IF('01T2'!BB16&lt;1,"x"," ")</f>
        <v xml:space="preserve"> </v>
      </c>
      <c r="N18" s="115" t="str">
        <f>IF('01T2'!BJ16&lt;1,"x"," ")</f>
        <v xml:space="preserve"> </v>
      </c>
      <c r="O18" s="115" t="str">
        <f>IF('01T2'!BT16&lt;1,"x"," ")</f>
        <v xml:space="preserve"> </v>
      </c>
      <c r="P18" s="115" t="str">
        <f>IF('01T2'!CD16&lt;1,"x"," ")</f>
        <v xml:space="preserve"> </v>
      </c>
      <c r="Q18" s="115" t="str">
        <f>IF('01T2'!CN16&lt;1,"x"," ")</f>
        <v xml:space="preserve"> </v>
      </c>
      <c r="R18" s="115" t="str">
        <f>IF('01T2'!CX16&lt;1,"x"," ")</f>
        <v xml:space="preserve"> </v>
      </c>
      <c r="S18" s="115" t="str">
        <f>IF('01T2'!DH16&lt;1,"x"," ")</f>
        <v xml:space="preserve"> </v>
      </c>
      <c r="T18" s="115" t="str">
        <f>IF('01T2'!DZ16&lt;1,"x"," ")</f>
        <v xml:space="preserve"> </v>
      </c>
      <c r="U18" s="115" t="str">
        <f>IF('01T2'!EJ16&lt;1,"x"," ")</f>
        <v xml:space="preserve"> </v>
      </c>
      <c r="V18" s="115" t="str">
        <f>IF('01T2'!ET16&lt;1,"x"," ")</f>
        <v xml:space="preserve"> </v>
      </c>
      <c r="W18" s="115" t="str">
        <f>IF('01T2'!FD16&lt;1,"x"," ")</f>
        <v xml:space="preserve"> </v>
      </c>
      <c r="X18" s="115" t="str">
        <f>IF('01T2'!FN16&lt;1,"x"," ")</f>
        <v xml:space="preserve"> </v>
      </c>
    </row>
    <row r="19" spans="1:24" ht="21" customHeight="1">
      <c r="A19" s="80">
        <v>19</v>
      </c>
      <c r="B19" s="22" t="s">
        <v>450</v>
      </c>
      <c r="C19" s="80" t="s">
        <v>505</v>
      </c>
      <c r="D19" s="86" t="s">
        <v>508</v>
      </c>
      <c r="E19" s="100" t="s">
        <v>245</v>
      </c>
      <c r="F19" s="100"/>
      <c r="G19" s="85" t="s">
        <v>509</v>
      </c>
      <c r="H19" s="83" t="s">
        <v>457</v>
      </c>
      <c r="I19" s="83" t="s">
        <v>471</v>
      </c>
      <c r="J19" s="184" t="str">
        <f t="shared" si="0"/>
        <v/>
      </c>
      <c r="K19" s="185">
        <f t="shared" si="1"/>
        <v>0</v>
      </c>
      <c r="L19" s="115" t="str">
        <f>IF('01T2'!AX17&lt;1,"x"," ")</f>
        <v xml:space="preserve"> </v>
      </c>
      <c r="M19" s="115" t="str">
        <f>IF('01T2'!BB17&lt;1,"x"," ")</f>
        <v xml:space="preserve"> </v>
      </c>
      <c r="N19" s="115" t="str">
        <f>IF('01T2'!BJ17&lt;1,"x"," ")</f>
        <v xml:space="preserve"> </v>
      </c>
      <c r="O19" s="115" t="str">
        <f>IF('01T2'!BT17&lt;1,"x"," ")</f>
        <v xml:space="preserve"> </v>
      </c>
      <c r="P19" s="115" t="str">
        <f>IF('01T2'!CD17&lt;1,"x"," ")</f>
        <v xml:space="preserve"> </v>
      </c>
      <c r="Q19" s="115" t="str">
        <f>IF('01T2'!CN17&lt;1,"x"," ")</f>
        <v xml:space="preserve"> </v>
      </c>
      <c r="R19" s="115" t="str">
        <f>IF('01T2'!CX17&lt;1,"x"," ")</f>
        <v xml:space="preserve"> </v>
      </c>
      <c r="S19" s="115" t="str">
        <f>IF('01T2'!DH17&lt;1,"x"," ")</f>
        <v xml:space="preserve"> </v>
      </c>
      <c r="T19" s="115" t="str">
        <f>IF('01T2'!DZ17&lt;1,"x"," ")</f>
        <v xml:space="preserve"> </v>
      </c>
      <c r="U19" s="115" t="str">
        <f>IF('01T2'!EJ17&lt;1,"x"," ")</f>
        <v xml:space="preserve"> </v>
      </c>
      <c r="V19" s="115" t="str">
        <f>IF('01T2'!ET17&lt;1,"x"," ")</f>
        <v xml:space="preserve"> </v>
      </c>
      <c r="W19" s="115" t="str">
        <f>IF('01T2'!FD17&lt;1,"x"," ")</f>
        <v xml:space="preserve"> </v>
      </c>
      <c r="X19" s="115" t="str">
        <f>IF('01T2'!FN17&lt;1,"x"," ")</f>
        <v xml:space="preserve"> </v>
      </c>
    </row>
    <row r="20" spans="1:24" ht="21" customHeight="1">
      <c r="A20" s="80">
        <v>18</v>
      </c>
      <c r="B20" s="22" t="s">
        <v>450</v>
      </c>
      <c r="C20" s="80" t="s">
        <v>507</v>
      </c>
      <c r="D20" s="86" t="s">
        <v>297</v>
      </c>
      <c r="E20" s="100" t="s">
        <v>245</v>
      </c>
      <c r="F20" s="100"/>
      <c r="G20" s="85" t="s">
        <v>506</v>
      </c>
      <c r="H20" s="83" t="s">
        <v>457</v>
      </c>
      <c r="I20" s="83" t="s">
        <v>67</v>
      </c>
      <c r="J20" s="184" t="str">
        <f t="shared" si="0"/>
        <v/>
      </c>
      <c r="K20" s="185">
        <f t="shared" si="1"/>
        <v>0</v>
      </c>
      <c r="L20" s="115" t="str">
        <f>IF('01T2'!AX18&lt;1,"x"," ")</f>
        <v xml:space="preserve"> </v>
      </c>
      <c r="M20" s="115" t="str">
        <f>IF('01T2'!BB18&lt;1,"x"," ")</f>
        <v xml:space="preserve"> </v>
      </c>
      <c r="N20" s="115" t="str">
        <f>IF('01T2'!BJ18&lt;1,"x"," ")</f>
        <v xml:space="preserve"> </v>
      </c>
      <c r="O20" s="115" t="str">
        <f>IF('01T2'!BT18&lt;1,"x"," ")</f>
        <v xml:space="preserve"> </v>
      </c>
      <c r="P20" s="115" t="str">
        <f>IF('01T2'!CD18&lt;1,"x"," ")</f>
        <v xml:space="preserve"> </v>
      </c>
      <c r="Q20" s="115" t="str">
        <f>IF('01T2'!CN18&lt;1,"x"," ")</f>
        <v xml:space="preserve"> </v>
      </c>
      <c r="R20" s="115" t="str">
        <f>IF('01T2'!CX18&lt;1,"x"," ")</f>
        <v xml:space="preserve"> </v>
      </c>
      <c r="S20" s="115" t="str">
        <f>IF('01T2'!DH18&lt;1,"x"," ")</f>
        <v xml:space="preserve"> </v>
      </c>
      <c r="T20" s="115" t="str">
        <f>IF('01T2'!DZ18&lt;1,"x"," ")</f>
        <v xml:space="preserve"> </v>
      </c>
      <c r="U20" s="115" t="str">
        <f>IF('01T2'!EJ18&lt;1,"x"," ")</f>
        <v xml:space="preserve"> </v>
      </c>
      <c r="V20" s="115" t="str">
        <f>IF('01T2'!ET18&lt;1,"x"," ")</f>
        <v xml:space="preserve"> </v>
      </c>
      <c r="W20" s="115" t="str">
        <f>IF('01T2'!FD18&lt;1,"x"," ")</f>
        <v xml:space="preserve"> </v>
      </c>
      <c r="X20" s="115" t="str">
        <f>IF('01T2'!FN18&lt;1,"x"," ")</f>
        <v xml:space="preserve"> </v>
      </c>
    </row>
    <row r="21" spans="1:24" ht="21" customHeight="1">
      <c r="A21" s="80">
        <v>20</v>
      </c>
      <c r="B21" s="22" t="s">
        <v>450</v>
      </c>
      <c r="C21" s="80" t="s">
        <v>510</v>
      </c>
      <c r="D21" s="84" t="s">
        <v>511</v>
      </c>
      <c r="E21" s="100" t="s">
        <v>512</v>
      </c>
      <c r="F21" s="100"/>
      <c r="G21" s="85" t="s">
        <v>96</v>
      </c>
      <c r="H21" s="83" t="s">
        <v>453</v>
      </c>
      <c r="I21" s="83" t="s">
        <v>513</v>
      </c>
      <c r="J21" s="184" t="str">
        <f t="shared" si="0"/>
        <v/>
      </c>
      <c r="K21" s="185">
        <f t="shared" si="1"/>
        <v>0</v>
      </c>
      <c r="L21" s="115" t="str">
        <f>IF('01T2'!AX19&lt;1,"x"," ")</f>
        <v xml:space="preserve"> </v>
      </c>
      <c r="M21" s="115" t="str">
        <f>IF('01T2'!BB19&lt;1,"x"," ")</f>
        <v xml:space="preserve"> </v>
      </c>
      <c r="N21" s="115" t="str">
        <f>IF('01T2'!BJ19&lt;1,"x"," ")</f>
        <v xml:space="preserve"> </v>
      </c>
      <c r="O21" s="115" t="str">
        <f>IF('01T2'!BT19&lt;1,"x"," ")</f>
        <v xml:space="preserve"> </v>
      </c>
      <c r="P21" s="115" t="str">
        <f>IF('01T2'!CD19&lt;1,"x"," ")</f>
        <v xml:space="preserve"> </v>
      </c>
      <c r="Q21" s="115" t="str">
        <f>IF('01T2'!CN19&lt;1,"x"," ")</f>
        <v xml:space="preserve"> </v>
      </c>
      <c r="R21" s="115" t="str">
        <f>IF('01T2'!CX19&lt;1,"x"," ")</f>
        <v xml:space="preserve"> </v>
      </c>
      <c r="S21" s="115" t="str">
        <f>IF('01T2'!DH19&lt;1,"x"," ")</f>
        <v xml:space="preserve"> </v>
      </c>
      <c r="T21" s="115" t="str">
        <f>IF('01T2'!DZ19&lt;1,"x"," ")</f>
        <v xml:space="preserve"> </v>
      </c>
      <c r="U21" s="115" t="str">
        <f>IF('01T2'!EJ19&lt;1,"x"," ")</f>
        <v xml:space="preserve"> </v>
      </c>
      <c r="V21" s="115" t="str">
        <f>IF('01T2'!ET19&lt;1,"x"," ")</f>
        <v xml:space="preserve"> </v>
      </c>
      <c r="W21" s="115" t="str">
        <f>IF('01T2'!FD19&lt;1,"x"," ")</f>
        <v xml:space="preserve"> </v>
      </c>
      <c r="X21" s="115" t="str">
        <f>IF('01T2'!FN19&lt;1,"x"," ")</f>
        <v xml:space="preserve"> </v>
      </c>
    </row>
    <row r="22" spans="1:24" ht="21" customHeight="1">
      <c r="A22" s="80">
        <v>21</v>
      </c>
      <c r="B22" s="22" t="s">
        <v>450</v>
      </c>
      <c r="C22" s="80" t="s">
        <v>514</v>
      </c>
      <c r="D22" s="84" t="s">
        <v>291</v>
      </c>
      <c r="E22" s="100" t="s">
        <v>512</v>
      </c>
      <c r="F22" s="100"/>
      <c r="G22" s="85" t="s">
        <v>515</v>
      </c>
      <c r="H22" s="83" t="s">
        <v>453</v>
      </c>
      <c r="I22" s="83" t="s">
        <v>516</v>
      </c>
      <c r="J22" s="184" t="str">
        <f t="shared" si="0"/>
        <v/>
      </c>
      <c r="K22" s="185">
        <f t="shared" si="1"/>
        <v>0</v>
      </c>
      <c r="L22" s="115" t="str">
        <f>IF('01T2'!AX20&lt;1,"x"," ")</f>
        <v xml:space="preserve"> </v>
      </c>
      <c r="M22" s="115" t="str">
        <f>IF('01T2'!BB20&lt;1,"x"," ")</f>
        <v xml:space="preserve"> </v>
      </c>
      <c r="N22" s="115" t="str">
        <f>IF('01T2'!BJ20&lt;1,"x"," ")</f>
        <v xml:space="preserve"> </v>
      </c>
      <c r="O22" s="115" t="str">
        <f>IF('01T2'!BT20&lt;1,"x"," ")</f>
        <v xml:space="preserve"> </v>
      </c>
      <c r="P22" s="115" t="str">
        <f>IF('01T2'!CD20&lt;1,"x"," ")</f>
        <v xml:space="preserve"> </v>
      </c>
      <c r="Q22" s="115" t="str">
        <f>IF('01T2'!CN20&lt;1,"x"," ")</f>
        <v xml:space="preserve"> </v>
      </c>
      <c r="R22" s="115" t="str">
        <f>IF('01T2'!CX20&lt;1,"x"," ")</f>
        <v xml:space="preserve"> </v>
      </c>
      <c r="S22" s="115" t="str">
        <f>IF('01T2'!DH20&lt;1,"x"," ")</f>
        <v xml:space="preserve"> </v>
      </c>
      <c r="T22" s="115" t="str">
        <f>IF('01T2'!DZ20&lt;1,"x"," ")</f>
        <v xml:space="preserve"> </v>
      </c>
      <c r="U22" s="115" t="str">
        <f>IF('01T2'!EJ20&lt;1,"x"," ")</f>
        <v xml:space="preserve"> </v>
      </c>
      <c r="V22" s="115" t="str">
        <f>IF('01T2'!ET20&lt;1,"x"," ")</f>
        <v xml:space="preserve"> </v>
      </c>
      <c r="W22" s="115" t="str">
        <f>IF('01T2'!FD20&lt;1,"x"," ")</f>
        <v xml:space="preserve"> </v>
      </c>
      <c r="X22" s="115" t="str">
        <f>IF('01T2'!FN20&lt;1,"x"," ")</f>
        <v xml:space="preserve"> </v>
      </c>
    </row>
    <row r="23" spans="1:24" ht="21" customHeight="1">
      <c r="A23" s="80">
        <v>22</v>
      </c>
      <c r="B23" s="22" t="s">
        <v>450</v>
      </c>
      <c r="C23" s="80" t="s">
        <v>517</v>
      </c>
      <c r="D23" s="84" t="s">
        <v>518</v>
      </c>
      <c r="E23" s="100" t="s">
        <v>519</v>
      </c>
      <c r="F23" s="100"/>
      <c r="G23" s="85" t="s">
        <v>520</v>
      </c>
      <c r="H23" s="83" t="s">
        <v>457</v>
      </c>
      <c r="I23" s="83" t="s">
        <v>471</v>
      </c>
      <c r="J23" s="184" t="str">
        <f t="shared" si="0"/>
        <v/>
      </c>
      <c r="K23" s="185">
        <f t="shared" si="1"/>
        <v>0</v>
      </c>
      <c r="L23" s="115" t="str">
        <f>IF('01T2'!AX21&lt;1,"x"," ")</f>
        <v xml:space="preserve"> </v>
      </c>
      <c r="M23" s="115" t="str">
        <f>IF('01T2'!BB21&lt;1,"x"," ")</f>
        <v xml:space="preserve"> </v>
      </c>
      <c r="N23" s="115" t="str">
        <f>IF('01T2'!BJ21&lt;1,"x"," ")</f>
        <v xml:space="preserve"> </v>
      </c>
      <c r="O23" s="115" t="str">
        <f>IF('01T2'!BT21&lt;1,"x"," ")</f>
        <v xml:space="preserve"> </v>
      </c>
      <c r="P23" s="115" t="str">
        <f>IF('01T2'!CD21&lt;1,"x"," ")</f>
        <v xml:space="preserve"> </v>
      </c>
      <c r="Q23" s="115" t="str">
        <f>IF('01T2'!CN21&lt;1,"x"," ")</f>
        <v xml:space="preserve"> </v>
      </c>
      <c r="R23" s="115" t="str">
        <f>IF('01T2'!CX21&lt;1,"x"," ")</f>
        <v xml:space="preserve"> </v>
      </c>
      <c r="S23" s="115" t="str">
        <f>IF('01T2'!DH21&lt;1,"x"," ")</f>
        <v xml:space="preserve"> </v>
      </c>
      <c r="T23" s="115" t="str">
        <f>IF('01T2'!DZ21&lt;1,"x"," ")</f>
        <v xml:space="preserve"> </v>
      </c>
      <c r="U23" s="115" t="str">
        <f>IF('01T2'!EJ21&lt;1,"x"," ")</f>
        <v xml:space="preserve"> </v>
      </c>
      <c r="V23" s="115" t="str">
        <f>IF('01T2'!ET21&lt;1,"x"," ")</f>
        <v xml:space="preserve"> </v>
      </c>
      <c r="W23" s="115" t="str">
        <f>IF('01T2'!FD21&lt;1,"x"," ")</f>
        <v xml:space="preserve"> </v>
      </c>
      <c r="X23" s="115" t="str">
        <f>IF('01T2'!FN21&lt;1,"x"," ")</f>
        <v xml:space="preserve"> </v>
      </c>
    </row>
    <row r="24" spans="1:24" ht="21" customHeight="1">
      <c r="A24" s="80">
        <v>23</v>
      </c>
      <c r="B24" s="22" t="s">
        <v>450</v>
      </c>
      <c r="C24" s="80" t="s">
        <v>521</v>
      </c>
      <c r="D24" s="84" t="s">
        <v>522</v>
      </c>
      <c r="E24" s="100" t="s">
        <v>25</v>
      </c>
      <c r="F24" s="100" t="s">
        <v>268</v>
      </c>
      <c r="G24" s="85" t="s">
        <v>523</v>
      </c>
      <c r="H24" s="83" t="s">
        <v>457</v>
      </c>
      <c r="I24" s="85" t="s">
        <v>524</v>
      </c>
      <c r="J24" s="184" t="str">
        <f t="shared" si="0"/>
        <v/>
      </c>
      <c r="K24" s="185">
        <f t="shared" si="1"/>
        <v>0</v>
      </c>
      <c r="L24" s="115" t="str">
        <f>IF('01T2'!AX22&lt;1,"x"," ")</f>
        <v xml:space="preserve"> </v>
      </c>
      <c r="M24" s="115" t="str">
        <f>IF('01T2'!BB22&lt;1,"x"," ")</f>
        <v xml:space="preserve"> </v>
      </c>
      <c r="N24" s="115" t="str">
        <f>IF('01T2'!BJ22&lt;1,"x"," ")</f>
        <v xml:space="preserve"> </v>
      </c>
      <c r="O24" s="115" t="str">
        <f>IF('01T2'!BT22&lt;1,"x"," ")</f>
        <v xml:space="preserve"> </v>
      </c>
      <c r="P24" s="115" t="str">
        <f>IF('01T2'!CD22&lt;1,"x"," ")</f>
        <v xml:space="preserve"> </v>
      </c>
      <c r="Q24" s="115" t="str">
        <f>IF('01T2'!CN22&lt;1,"x"," ")</f>
        <v xml:space="preserve"> </v>
      </c>
      <c r="R24" s="115" t="str">
        <f>IF('01T2'!CX22&lt;1,"x"," ")</f>
        <v xml:space="preserve"> </v>
      </c>
      <c r="S24" s="115" t="str">
        <f>IF('01T2'!DH22&lt;1,"x"," ")</f>
        <v xml:space="preserve"> </v>
      </c>
      <c r="T24" s="115" t="str">
        <f>IF('01T2'!DZ22&lt;1,"x"," ")</f>
        <v xml:space="preserve"> </v>
      </c>
      <c r="U24" s="115" t="str">
        <f>IF('01T2'!EJ22&lt;1,"x"," ")</f>
        <v xml:space="preserve"> </v>
      </c>
      <c r="V24" s="115" t="str">
        <f>IF('01T2'!ET22&lt;1,"x"," ")</f>
        <v xml:space="preserve"> </v>
      </c>
      <c r="W24" s="115" t="str">
        <f>IF('01T2'!FD22&lt;1,"x"," ")</f>
        <v xml:space="preserve"> </v>
      </c>
      <c r="X24" s="115" t="str">
        <f>IF('01T2'!FN22&lt;1,"x"," ")</f>
        <v xml:space="preserve"> </v>
      </c>
    </row>
  </sheetData>
  <mergeCells count="1">
    <mergeCell ref="A1:Q1"/>
  </mergeCells>
  <conditionalFormatting sqref="K3:Q3 L4:S24">
    <cfRule type="cellIs" dxfId="62" priority="29" stopIfTrue="1" operator="lessThan">
      <formula>4.95</formula>
    </cfRule>
  </conditionalFormatting>
  <conditionalFormatting sqref="N3:S3 L4:S24">
    <cfRule type="cellIs" dxfId="61" priority="28" operator="lessThan">
      <formula>3.95</formula>
    </cfRule>
  </conditionalFormatting>
  <conditionalFormatting sqref="L4:S24">
    <cfRule type="cellIs" dxfId="60" priority="27" stopIfTrue="1" operator="lessThan">
      <formula>4.95</formula>
    </cfRule>
  </conditionalFormatting>
  <conditionalFormatting sqref="T3">
    <cfRule type="cellIs" dxfId="59" priority="21" operator="lessThan">
      <formula>3.95</formula>
    </cfRule>
  </conditionalFormatting>
  <conditionalFormatting sqref="T4:T24">
    <cfRule type="cellIs" dxfId="58" priority="20" stopIfTrue="1" operator="lessThan">
      <formula>4.95</formula>
    </cfRule>
  </conditionalFormatting>
  <conditionalFormatting sqref="T4:T24">
    <cfRule type="cellIs" dxfId="57" priority="19" operator="lessThan">
      <formula>3.95</formula>
    </cfRule>
  </conditionalFormatting>
  <conditionalFormatting sqref="T4:T24">
    <cfRule type="cellIs" dxfId="56" priority="18" stopIfTrue="1" operator="lessThan">
      <formula>4.95</formula>
    </cfRule>
  </conditionalFormatting>
  <conditionalFormatting sqref="U3">
    <cfRule type="cellIs" dxfId="55" priority="17" operator="lessThan">
      <formula>3.95</formula>
    </cfRule>
  </conditionalFormatting>
  <conditionalFormatting sqref="U4:U24">
    <cfRule type="cellIs" dxfId="54" priority="16" stopIfTrue="1" operator="lessThan">
      <formula>4.95</formula>
    </cfRule>
  </conditionalFormatting>
  <conditionalFormatting sqref="U4:U24">
    <cfRule type="cellIs" dxfId="53" priority="15" operator="lessThan">
      <formula>3.95</formula>
    </cfRule>
  </conditionalFormatting>
  <conditionalFormatting sqref="U4:U24">
    <cfRule type="cellIs" dxfId="52" priority="14" stopIfTrue="1" operator="lessThan">
      <formula>4.95</formula>
    </cfRule>
  </conditionalFormatting>
  <conditionalFormatting sqref="V3">
    <cfRule type="cellIs" dxfId="51" priority="13" operator="lessThan">
      <formula>3.95</formula>
    </cfRule>
  </conditionalFormatting>
  <conditionalFormatting sqref="V3">
    <cfRule type="cellIs" dxfId="50" priority="12" operator="lessThan">
      <formula>3.95</formula>
    </cfRule>
  </conditionalFormatting>
  <conditionalFormatting sqref="V4:V24">
    <cfRule type="cellIs" dxfId="49" priority="11" stopIfTrue="1" operator="lessThan">
      <formula>4.95</formula>
    </cfRule>
  </conditionalFormatting>
  <conditionalFormatting sqref="V4:V24">
    <cfRule type="cellIs" dxfId="48" priority="10" operator="lessThan">
      <formula>3.95</formula>
    </cfRule>
  </conditionalFormatting>
  <conditionalFormatting sqref="V4:V24">
    <cfRule type="cellIs" dxfId="47" priority="9" stopIfTrue="1" operator="lessThan">
      <formula>4.95</formula>
    </cfRule>
  </conditionalFormatting>
  <conditionalFormatting sqref="W3">
    <cfRule type="cellIs" dxfId="46" priority="8" operator="lessThan">
      <formula>3.95</formula>
    </cfRule>
  </conditionalFormatting>
  <conditionalFormatting sqref="W4:W24">
    <cfRule type="cellIs" dxfId="45" priority="7" stopIfTrue="1" operator="lessThan">
      <formula>4.95</formula>
    </cfRule>
  </conditionalFormatting>
  <conditionalFormatting sqref="W4:W24">
    <cfRule type="cellIs" dxfId="44" priority="6" operator="lessThan">
      <formula>3.95</formula>
    </cfRule>
  </conditionalFormatting>
  <conditionalFormatting sqref="W4:W24">
    <cfRule type="cellIs" dxfId="43" priority="5" stopIfTrue="1" operator="lessThan">
      <formula>4.95</formula>
    </cfRule>
  </conditionalFormatting>
  <conditionalFormatting sqref="X3">
    <cfRule type="cellIs" dxfId="42" priority="4" operator="lessThan">
      <formula>3.95</formula>
    </cfRule>
  </conditionalFormatting>
  <conditionalFormatting sqref="X4:X24">
    <cfRule type="cellIs" dxfId="41" priority="3" stopIfTrue="1" operator="lessThan">
      <formula>4.95</formula>
    </cfRule>
  </conditionalFormatting>
  <conditionalFormatting sqref="X4:X24">
    <cfRule type="cellIs" dxfId="40" priority="2" operator="lessThan">
      <formula>3.95</formula>
    </cfRule>
  </conditionalFormatting>
  <conditionalFormatting sqref="X4:X24">
    <cfRule type="cellIs" dxfId="39" priority="1" stopIfTrue="1" operator="lessThan">
      <formula>4.95</formula>
    </cfRule>
  </conditionalFormatting>
  <pageMargins left="0.37" right="0.7" top="0.43" bottom="0.2" header="0.3" footer="0.3"/>
  <pageSetup paperSize="9" scale="70"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3</vt:i4>
      </vt:variant>
    </vt:vector>
  </HeadingPairs>
  <TitlesOfParts>
    <vt:vector size="16" baseType="lpstr">
      <vt:lpstr>NO 71X1</vt:lpstr>
      <vt:lpstr>71X1</vt:lpstr>
      <vt:lpstr>NO 42KT1</vt:lpstr>
      <vt:lpstr>42KT1</vt:lpstr>
      <vt:lpstr>NO 01TM1</vt:lpstr>
      <vt:lpstr>01TM1</vt:lpstr>
      <vt:lpstr>NO 01T1</vt:lpstr>
      <vt:lpstr>01T1</vt:lpstr>
      <vt:lpstr>NO 01T2</vt:lpstr>
      <vt:lpstr>01T2</vt:lpstr>
      <vt:lpstr>NO 01NT1</vt:lpstr>
      <vt:lpstr>01NT1</vt:lpstr>
      <vt:lpstr>Sheet1</vt:lpstr>
      <vt:lpstr>'NO 01TM1'!Print_Titles</vt:lpstr>
      <vt:lpstr>'NO 42KT1'!Print_Titles</vt:lpstr>
      <vt:lpstr>'NO 71X1'!Print_Titles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2021-01-27T08:56:19Z</dcterms:modified>
</cp:coreProperties>
</file>